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CSE\SSS\Competitions\Sports\Sailing\1920\Leagues\"/>
    </mc:Choice>
  </mc:AlternateContent>
  <bookViews>
    <workbookView xWindow="0" yWindow="0" windowWidth="24000" windowHeight="9300" firstSheet="8" activeTab="11"/>
  </bookViews>
  <sheets>
    <sheet name="Entries" sheetId="9" r:id="rId1"/>
    <sheet name="Seedings1" sheetId="6" r:id="rId2"/>
    <sheet name="Seedings2" sheetId="7" r:id="rId3"/>
    <sheet name="Pools Schedule" sheetId="13" r:id="rId4"/>
    <sheet name="Pools Results" sheetId="14" r:id="rId5"/>
    <sheet name="League Schedule" sheetId="3" r:id="rId6"/>
    <sheet name="League Results" sheetId="12" r:id="rId7"/>
    <sheet name="League Schedule (2)" sheetId="15" r:id="rId8"/>
    <sheet name="League Results (2)" sheetId="16" r:id="rId9"/>
    <sheet name="League Schedule (3)" sheetId="19" r:id="rId10"/>
    <sheet name="League Results (3)" sheetId="20" r:id="rId11"/>
    <sheet name="Overall Points" sheetId="21" r:id="rId12"/>
  </sheets>
  <externalReferences>
    <externalReference r:id="rId13"/>
    <externalReference r:id="rId14"/>
  </externalReferences>
  <definedNames>
    <definedName name="_xlnm._FilterDatabase" localSheetId="11" hidden="1">'Overall Points'!$A$1:$I$19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8" i="20" l="1"/>
  <c r="D38" i="20"/>
  <c r="L37" i="20"/>
  <c r="D37" i="20"/>
  <c r="L36" i="20"/>
  <c r="D36" i="20"/>
  <c r="L35" i="20"/>
  <c r="D35" i="20"/>
  <c r="AJ63" i="20"/>
  <c r="AI63" i="20"/>
  <c r="AH63" i="20"/>
  <c r="AH46" i="20"/>
  <c r="AI47" i="20" s="1"/>
  <c r="S44" i="20"/>
  <c r="Q43" i="20"/>
  <c r="AV18" i="20" s="1"/>
  <c r="AX18" i="20" s="1"/>
  <c r="P43" i="20"/>
  <c r="H43" i="20"/>
  <c r="P42" i="20"/>
  <c r="H42" i="20"/>
  <c r="P41" i="20"/>
  <c r="H41" i="20"/>
  <c r="Q38" i="20"/>
  <c r="P38" i="20"/>
  <c r="K38" i="20"/>
  <c r="H38" i="20"/>
  <c r="C38" i="20"/>
  <c r="Q37" i="20"/>
  <c r="P37" i="20"/>
  <c r="K37" i="20"/>
  <c r="H37" i="20"/>
  <c r="C37" i="20"/>
  <c r="Q36" i="20"/>
  <c r="P36" i="20"/>
  <c r="K36" i="20"/>
  <c r="H36" i="20"/>
  <c r="C36" i="20"/>
  <c r="Q35" i="20"/>
  <c r="P35" i="20"/>
  <c r="K35" i="20"/>
  <c r="H35" i="20"/>
  <c r="C35" i="20"/>
  <c r="Q34" i="20"/>
  <c r="P34" i="20"/>
  <c r="K34" i="20"/>
  <c r="H34" i="20"/>
  <c r="C34" i="20"/>
  <c r="P33" i="20"/>
  <c r="Q33" i="20"/>
  <c r="K33" i="20"/>
  <c r="H33" i="20"/>
  <c r="C33" i="20"/>
  <c r="P32" i="20"/>
  <c r="Q32" i="20"/>
  <c r="K32" i="20"/>
  <c r="H32" i="20"/>
  <c r="C32" i="20"/>
  <c r="P31" i="20"/>
  <c r="K31" i="20"/>
  <c r="H31" i="20"/>
  <c r="Q31" i="20"/>
  <c r="C31" i="20"/>
  <c r="P30" i="20"/>
  <c r="K30" i="20"/>
  <c r="H30" i="20"/>
  <c r="Q30" i="20"/>
  <c r="C30" i="20"/>
  <c r="Q29" i="20"/>
  <c r="P29" i="20"/>
  <c r="K29" i="20"/>
  <c r="H29" i="20"/>
  <c r="C29" i="20"/>
  <c r="P28" i="20"/>
  <c r="Q28" i="20"/>
  <c r="K28" i="20"/>
  <c r="H28" i="20"/>
  <c r="C28" i="20"/>
  <c r="P27" i="20"/>
  <c r="K27" i="20"/>
  <c r="H27" i="20"/>
  <c r="C27" i="20"/>
  <c r="Q26" i="20"/>
  <c r="P26" i="20"/>
  <c r="K26" i="20"/>
  <c r="H26" i="20"/>
  <c r="C26" i="20"/>
  <c r="P25" i="20"/>
  <c r="Q25" i="20"/>
  <c r="K25" i="20"/>
  <c r="H25" i="20"/>
  <c r="C25" i="20"/>
  <c r="Q24" i="20"/>
  <c r="P24" i="20"/>
  <c r="K24" i="20"/>
  <c r="H24" i="20"/>
  <c r="C24" i="20"/>
  <c r="Q23" i="20"/>
  <c r="P23" i="20"/>
  <c r="K23" i="20"/>
  <c r="H23" i="20"/>
  <c r="C23" i="20"/>
  <c r="AX22" i="20"/>
  <c r="P22" i="20"/>
  <c r="Q22" i="20"/>
  <c r="K22" i="20"/>
  <c r="H22" i="20"/>
  <c r="C22" i="20"/>
  <c r="P21" i="20"/>
  <c r="K21" i="20"/>
  <c r="H21" i="20"/>
  <c r="C21" i="20"/>
  <c r="Q20" i="20"/>
  <c r="P20" i="20"/>
  <c r="K20" i="20"/>
  <c r="H20" i="20"/>
  <c r="C20" i="20"/>
  <c r="Q19" i="20"/>
  <c r="P19" i="20"/>
  <c r="K19" i="20"/>
  <c r="H19" i="20"/>
  <c r="C19" i="20"/>
  <c r="P18" i="20"/>
  <c r="Q18" i="20"/>
  <c r="K18" i="20"/>
  <c r="H18" i="20"/>
  <c r="C18" i="20"/>
  <c r="P17" i="20"/>
  <c r="Q17" i="20"/>
  <c r="K17" i="20"/>
  <c r="H17" i="20"/>
  <c r="C17" i="20"/>
  <c r="Q16" i="20"/>
  <c r="P16" i="20"/>
  <c r="K16" i="20"/>
  <c r="H16" i="20"/>
  <c r="C16" i="20"/>
  <c r="Q15" i="20"/>
  <c r="P15" i="20"/>
  <c r="K15" i="20"/>
  <c r="H15" i="20"/>
  <c r="C15" i="20"/>
  <c r="P14" i="20"/>
  <c r="Q14" i="20"/>
  <c r="K14" i="20"/>
  <c r="H14" i="20"/>
  <c r="C14" i="20"/>
  <c r="P13" i="20"/>
  <c r="Q13" i="20"/>
  <c r="K13" i="20"/>
  <c r="H13" i="20"/>
  <c r="C13" i="20"/>
  <c r="P12" i="20"/>
  <c r="Q12" i="20"/>
  <c r="K12" i="20"/>
  <c r="H12" i="20"/>
  <c r="C12" i="20"/>
  <c r="Q11" i="20"/>
  <c r="P11" i="20"/>
  <c r="K11" i="20"/>
  <c r="H11" i="20"/>
  <c r="C11" i="20"/>
  <c r="P10" i="20"/>
  <c r="Q10" i="20"/>
  <c r="K10" i="20"/>
  <c r="H10" i="20"/>
  <c r="C10" i="20"/>
  <c r="P9" i="20"/>
  <c r="K9" i="20"/>
  <c r="H9" i="20"/>
  <c r="C9" i="20"/>
  <c r="P8" i="20"/>
  <c r="Q8" i="20"/>
  <c r="K8" i="20"/>
  <c r="H8" i="20"/>
  <c r="C8" i="20"/>
  <c r="P7" i="20"/>
  <c r="K7" i="20"/>
  <c r="H7" i="20"/>
  <c r="C7" i="20"/>
  <c r="AJ7" i="20" s="1"/>
  <c r="P6" i="20"/>
  <c r="K6" i="20"/>
  <c r="H6" i="20"/>
  <c r="Q6" i="20"/>
  <c r="C6" i="20"/>
  <c r="AA5" i="20"/>
  <c r="P5" i="20"/>
  <c r="K5" i="20"/>
  <c r="H5" i="20"/>
  <c r="Q5" i="20"/>
  <c r="C5" i="20"/>
  <c r="Q4" i="20"/>
  <c r="P4" i="20"/>
  <c r="K4" i="20"/>
  <c r="H4" i="20"/>
  <c r="C4" i="20"/>
  <c r="P3" i="20"/>
  <c r="K3" i="20"/>
  <c r="AB5" i="20" s="1"/>
  <c r="H3" i="20"/>
  <c r="C3" i="20"/>
  <c r="AE5" i="20" s="1"/>
  <c r="Y45" i="19"/>
  <c r="X45" i="19"/>
  <c r="Y44" i="19"/>
  <c r="X44" i="19"/>
  <c r="Y43" i="19"/>
  <c r="X43" i="19"/>
  <c r="Y42" i="19"/>
  <c r="X42" i="19"/>
  <c r="Y41" i="19"/>
  <c r="X41" i="19"/>
  <c r="P41" i="19"/>
  <c r="N41" i="19"/>
  <c r="Y40" i="19"/>
  <c r="X40" i="19"/>
  <c r="P40" i="19"/>
  <c r="N40" i="19"/>
  <c r="Y39" i="19"/>
  <c r="X39" i="19"/>
  <c r="P39" i="19"/>
  <c r="N39" i="19"/>
  <c r="Y38" i="19"/>
  <c r="X38" i="19"/>
  <c r="Y37" i="19"/>
  <c r="X37" i="19"/>
  <c r="P37" i="19"/>
  <c r="N37" i="19"/>
  <c r="Y36" i="19"/>
  <c r="X36" i="19"/>
  <c r="P36" i="19"/>
  <c r="N36" i="19"/>
  <c r="Y35" i="19"/>
  <c r="X35" i="19"/>
  <c r="P35" i="19"/>
  <c r="N35" i="19"/>
  <c r="Y34" i="19"/>
  <c r="X34" i="19"/>
  <c r="Y33" i="19"/>
  <c r="X33" i="19"/>
  <c r="P33" i="19"/>
  <c r="N33" i="19"/>
  <c r="AB32" i="19"/>
  <c r="Y32" i="19"/>
  <c r="X32" i="19"/>
  <c r="P32" i="19"/>
  <c r="N32" i="19"/>
  <c r="AB31" i="19"/>
  <c r="Y31" i="19"/>
  <c r="X31" i="19"/>
  <c r="P31" i="19"/>
  <c r="N31" i="19"/>
  <c r="AB30" i="19"/>
  <c r="Y30" i="19"/>
  <c r="X30" i="19"/>
  <c r="AB29" i="19"/>
  <c r="Y29" i="19"/>
  <c r="X29" i="19"/>
  <c r="P29" i="19"/>
  <c r="N29" i="19"/>
  <c r="Y28" i="19"/>
  <c r="X28" i="19"/>
  <c r="P28" i="19"/>
  <c r="N28" i="19"/>
  <c r="Y27" i="19"/>
  <c r="X27" i="19"/>
  <c r="P27" i="19"/>
  <c r="N27" i="19"/>
  <c r="Y26" i="19"/>
  <c r="X26" i="19"/>
  <c r="Y25" i="19"/>
  <c r="X25" i="19"/>
  <c r="P25" i="19"/>
  <c r="N25" i="19"/>
  <c r="Y24" i="19"/>
  <c r="X24" i="19"/>
  <c r="P24" i="19"/>
  <c r="N24" i="19"/>
  <c r="Y23" i="19"/>
  <c r="X23" i="19"/>
  <c r="P23" i="19"/>
  <c r="N23" i="19"/>
  <c r="Y22" i="19"/>
  <c r="X22" i="19"/>
  <c r="Y21" i="19"/>
  <c r="X21" i="19"/>
  <c r="P21" i="19"/>
  <c r="N21" i="19"/>
  <c r="Y20" i="19"/>
  <c r="X20" i="19"/>
  <c r="P20" i="19"/>
  <c r="N20" i="19"/>
  <c r="Y19" i="19"/>
  <c r="X19" i="19"/>
  <c r="P19" i="19"/>
  <c r="N19" i="19"/>
  <c r="Y18" i="19"/>
  <c r="X18" i="19"/>
  <c r="U18" i="19"/>
  <c r="Y17" i="19"/>
  <c r="X17" i="19"/>
  <c r="Y16" i="19"/>
  <c r="X16" i="19"/>
  <c r="Y15" i="19"/>
  <c r="X15" i="19"/>
  <c r="P14" i="19"/>
  <c r="N14" i="19"/>
  <c r="L14" i="19"/>
  <c r="J14" i="19"/>
  <c r="H14" i="19"/>
  <c r="F14" i="19"/>
  <c r="D14" i="19"/>
  <c r="B14" i="19"/>
  <c r="N13" i="19"/>
  <c r="J13" i="19"/>
  <c r="F13" i="19"/>
  <c r="B13" i="19"/>
  <c r="E9" i="19"/>
  <c r="AB24" i="19" s="1"/>
  <c r="AB19" i="19"/>
  <c r="G8" i="19"/>
  <c r="AB28" i="19" s="1"/>
  <c r="E8" i="19"/>
  <c r="AB23" i="19" s="1"/>
  <c r="AB18" i="19"/>
  <c r="G7" i="19"/>
  <c r="AB27" i="19" s="1"/>
  <c r="E7" i="19"/>
  <c r="AB22" i="19" s="1"/>
  <c r="AB17" i="19"/>
  <c r="G6" i="19"/>
  <c r="AB26" i="19" s="1"/>
  <c r="E6" i="19"/>
  <c r="AB21" i="19" s="1"/>
  <c r="AB16" i="19"/>
  <c r="G5" i="19"/>
  <c r="E5" i="19"/>
  <c r="D50" i="19"/>
  <c r="L38" i="16"/>
  <c r="D38" i="16"/>
  <c r="L37" i="16"/>
  <c r="D37" i="16"/>
  <c r="L36" i="16"/>
  <c r="D36" i="16"/>
  <c r="L35" i="16"/>
  <c r="D35" i="16"/>
  <c r="AJ63" i="16"/>
  <c r="AI63" i="16"/>
  <c r="AH63" i="16"/>
  <c r="AH46" i="16"/>
  <c r="AH47" i="16" s="1"/>
  <c r="S44" i="16"/>
  <c r="Q43" i="16"/>
  <c r="AV18" i="16" s="1"/>
  <c r="AX18" i="16" s="1"/>
  <c r="P43" i="16"/>
  <c r="H43" i="16"/>
  <c r="P42" i="16"/>
  <c r="H42" i="16"/>
  <c r="P41" i="16"/>
  <c r="H41" i="16"/>
  <c r="Q38" i="16"/>
  <c r="P38" i="16"/>
  <c r="K38" i="16"/>
  <c r="H38" i="16"/>
  <c r="C38" i="16"/>
  <c r="Q37" i="16"/>
  <c r="P37" i="16"/>
  <c r="K37" i="16"/>
  <c r="H37" i="16"/>
  <c r="C37" i="16"/>
  <c r="Q36" i="16"/>
  <c r="P36" i="16"/>
  <c r="K36" i="16"/>
  <c r="H36" i="16"/>
  <c r="C36" i="16"/>
  <c r="Q35" i="16"/>
  <c r="P35" i="16"/>
  <c r="K35" i="16"/>
  <c r="H35" i="16"/>
  <c r="C35" i="16"/>
  <c r="Q34" i="16"/>
  <c r="P34" i="16"/>
  <c r="K34" i="16"/>
  <c r="H34" i="16"/>
  <c r="C34" i="16"/>
  <c r="P33" i="16"/>
  <c r="Q33" i="16"/>
  <c r="K33" i="16"/>
  <c r="H33" i="16"/>
  <c r="C33" i="16"/>
  <c r="P32" i="16"/>
  <c r="Q32" i="16"/>
  <c r="K32" i="16"/>
  <c r="H32" i="16"/>
  <c r="C32" i="16"/>
  <c r="P31" i="16"/>
  <c r="K31" i="16"/>
  <c r="H31" i="16"/>
  <c r="C31" i="16"/>
  <c r="P30" i="16"/>
  <c r="K30" i="16"/>
  <c r="H30" i="16"/>
  <c r="Q30" i="16"/>
  <c r="C30" i="16"/>
  <c r="P29" i="16"/>
  <c r="Q29" i="16"/>
  <c r="K29" i="16"/>
  <c r="H29" i="16"/>
  <c r="C29" i="16"/>
  <c r="P28" i="16"/>
  <c r="Q28" i="16"/>
  <c r="K28" i="16"/>
  <c r="H28" i="16"/>
  <c r="C28" i="16"/>
  <c r="P27" i="16"/>
  <c r="K27" i="16"/>
  <c r="H27" i="16"/>
  <c r="Q27" i="16"/>
  <c r="C27" i="16"/>
  <c r="Q26" i="16"/>
  <c r="P26" i="16"/>
  <c r="K26" i="16"/>
  <c r="H26" i="16"/>
  <c r="C26" i="16"/>
  <c r="P25" i="16"/>
  <c r="Q25" i="16"/>
  <c r="K25" i="16"/>
  <c r="H25" i="16"/>
  <c r="C25" i="16"/>
  <c r="Q24" i="16"/>
  <c r="P24" i="16"/>
  <c r="K24" i="16"/>
  <c r="H24" i="16"/>
  <c r="C24" i="16"/>
  <c r="P23" i="16"/>
  <c r="K23" i="16"/>
  <c r="H23" i="16"/>
  <c r="C23" i="16"/>
  <c r="AX22" i="16"/>
  <c r="P22" i="16"/>
  <c r="Q22" i="16"/>
  <c r="K22" i="16"/>
  <c r="H22" i="16"/>
  <c r="C22" i="16"/>
  <c r="P21" i="16"/>
  <c r="K21" i="16"/>
  <c r="H21" i="16"/>
  <c r="C21" i="16"/>
  <c r="P20" i="16"/>
  <c r="K20" i="16"/>
  <c r="H20" i="16"/>
  <c r="C20" i="16"/>
  <c r="P19" i="16"/>
  <c r="K19" i="16"/>
  <c r="H19" i="16"/>
  <c r="C19" i="16"/>
  <c r="P18" i="16"/>
  <c r="Q18" i="16"/>
  <c r="K18" i="16"/>
  <c r="H18" i="16"/>
  <c r="C18" i="16"/>
  <c r="Q17" i="16"/>
  <c r="P17" i="16"/>
  <c r="K17" i="16"/>
  <c r="H17" i="16"/>
  <c r="C17" i="16"/>
  <c r="P16" i="16"/>
  <c r="K16" i="16"/>
  <c r="H16" i="16"/>
  <c r="C16" i="16"/>
  <c r="P15" i="16"/>
  <c r="K15" i="16"/>
  <c r="H15" i="16"/>
  <c r="C15" i="16"/>
  <c r="P14" i="16"/>
  <c r="Q14" i="16"/>
  <c r="K14" i="16"/>
  <c r="H14" i="16"/>
  <c r="C14" i="16"/>
  <c r="P13" i="16"/>
  <c r="Q13" i="16"/>
  <c r="K13" i="16"/>
  <c r="H13" i="16"/>
  <c r="C13" i="16"/>
  <c r="P12" i="16"/>
  <c r="K12" i="16"/>
  <c r="H12" i="16"/>
  <c r="C12" i="16"/>
  <c r="P11" i="16"/>
  <c r="K11" i="16"/>
  <c r="H11" i="16"/>
  <c r="C11" i="16"/>
  <c r="P10" i="16"/>
  <c r="Q10" i="16"/>
  <c r="K10" i="16"/>
  <c r="H10" i="16"/>
  <c r="C10" i="16"/>
  <c r="P9" i="16"/>
  <c r="K9" i="16"/>
  <c r="H9" i="16"/>
  <c r="C9" i="16"/>
  <c r="P8" i="16"/>
  <c r="K8" i="16"/>
  <c r="H8" i="16"/>
  <c r="C8" i="16"/>
  <c r="P7" i="16"/>
  <c r="K7" i="16"/>
  <c r="H7" i="16"/>
  <c r="C7" i="16"/>
  <c r="P6" i="16"/>
  <c r="K6" i="16"/>
  <c r="H6" i="16"/>
  <c r="Q6" i="16"/>
  <c r="C6" i="16"/>
  <c r="P5" i="16"/>
  <c r="K5" i="16"/>
  <c r="H5" i="16"/>
  <c r="C5" i="16"/>
  <c r="P4" i="16"/>
  <c r="K4" i="16"/>
  <c r="H4" i="16"/>
  <c r="C4" i="16"/>
  <c r="P3" i="16"/>
  <c r="K3" i="16"/>
  <c r="H3" i="16"/>
  <c r="C3" i="16"/>
  <c r="Y45" i="15"/>
  <c r="X45" i="15"/>
  <c r="Y44" i="15"/>
  <c r="X44" i="15"/>
  <c r="Y43" i="15"/>
  <c r="X43" i="15"/>
  <c r="Y42" i="15"/>
  <c r="X42" i="15"/>
  <c r="Y41" i="15"/>
  <c r="X41" i="15"/>
  <c r="P41" i="15"/>
  <c r="N41" i="15"/>
  <c r="Y40" i="15"/>
  <c r="X40" i="15"/>
  <c r="P40" i="15"/>
  <c r="N40" i="15"/>
  <c r="Y39" i="15"/>
  <c r="X39" i="15"/>
  <c r="P39" i="15"/>
  <c r="N39" i="15"/>
  <c r="Y38" i="15"/>
  <c r="X38" i="15"/>
  <c r="Y37" i="15"/>
  <c r="X37" i="15"/>
  <c r="P37" i="15"/>
  <c r="N37" i="15"/>
  <c r="Y36" i="15"/>
  <c r="X36" i="15"/>
  <c r="P36" i="15"/>
  <c r="N36" i="15"/>
  <c r="Y35" i="15"/>
  <c r="X35" i="15"/>
  <c r="P35" i="15"/>
  <c r="N35" i="15"/>
  <c r="Y34" i="15"/>
  <c r="X34" i="15"/>
  <c r="Y33" i="15"/>
  <c r="X33" i="15"/>
  <c r="P33" i="15"/>
  <c r="N33" i="15"/>
  <c r="AB32" i="15"/>
  <c r="Y32" i="15"/>
  <c r="X32" i="15"/>
  <c r="P32" i="15"/>
  <c r="N32" i="15"/>
  <c r="AB31" i="15"/>
  <c r="Y31" i="15"/>
  <c r="X31" i="15"/>
  <c r="P31" i="15"/>
  <c r="N31" i="15"/>
  <c r="AB30" i="15"/>
  <c r="Y30" i="15"/>
  <c r="X30" i="15"/>
  <c r="AB29" i="15"/>
  <c r="Y29" i="15"/>
  <c r="X29" i="15"/>
  <c r="P29" i="15"/>
  <c r="N29" i="15"/>
  <c r="Y28" i="15"/>
  <c r="X28" i="15"/>
  <c r="P28" i="15"/>
  <c r="N28" i="15"/>
  <c r="Y27" i="15"/>
  <c r="X27" i="15"/>
  <c r="P27" i="15"/>
  <c r="N27" i="15"/>
  <c r="Y26" i="15"/>
  <c r="X26" i="15"/>
  <c r="Y25" i="15"/>
  <c r="X25" i="15"/>
  <c r="P25" i="15"/>
  <c r="N25" i="15"/>
  <c r="Y24" i="15"/>
  <c r="X24" i="15"/>
  <c r="P24" i="15"/>
  <c r="N24" i="15"/>
  <c r="Y23" i="15"/>
  <c r="X23" i="15"/>
  <c r="P23" i="15"/>
  <c r="N23" i="15"/>
  <c r="Y22" i="15"/>
  <c r="X22" i="15"/>
  <c r="Y21" i="15"/>
  <c r="X21" i="15"/>
  <c r="P21" i="15"/>
  <c r="N21" i="15"/>
  <c r="Y20" i="15"/>
  <c r="X20" i="15"/>
  <c r="P20" i="15"/>
  <c r="N20" i="15"/>
  <c r="Y19" i="15"/>
  <c r="X19" i="15"/>
  <c r="P19" i="15"/>
  <c r="N19" i="15"/>
  <c r="Y18" i="15"/>
  <c r="X18" i="15"/>
  <c r="U18" i="15"/>
  <c r="Y17" i="15"/>
  <c r="X17" i="15"/>
  <c r="Y16" i="15"/>
  <c r="X16" i="15"/>
  <c r="Y15" i="15"/>
  <c r="X15" i="15"/>
  <c r="P14" i="15"/>
  <c r="N14" i="15"/>
  <c r="L14" i="15"/>
  <c r="J14" i="15"/>
  <c r="H14" i="15"/>
  <c r="F14" i="15"/>
  <c r="D14" i="15"/>
  <c r="B14" i="15"/>
  <c r="N13" i="15"/>
  <c r="J13" i="15"/>
  <c r="F13" i="15"/>
  <c r="B13" i="15"/>
  <c r="E9" i="15"/>
  <c r="AB24" i="15" s="1"/>
  <c r="C9" i="15"/>
  <c r="AB19" i="15" s="1"/>
  <c r="G8" i="15"/>
  <c r="AB28" i="15" s="1"/>
  <c r="E8" i="15"/>
  <c r="AB23" i="15" s="1"/>
  <c r="C8" i="15"/>
  <c r="AB18" i="15" s="1"/>
  <c r="G7" i="15"/>
  <c r="AB27" i="15" s="1"/>
  <c r="E7" i="15"/>
  <c r="AB22" i="15" s="1"/>
  <c r="C7" i="15"/>
  <c r="AB17" i="15" s="1"/>
  <c r="G6" i="15"/>
  <c r="AB26" i="15" s="1"/>
  <c r="E6" i="15"/>
  <c r="AB21" i="15" s="1"/>
  <c r="C6" i="15"/>
  <c r="AB16" i="15" s="1"/>
  <c r="G5" i="15"/>
  <c r="E5" i="15"/>
  <c r="C5" i="15"/>
  <c r="D50" i="15" s="1"/>
  <c r="L44" i="15" l="1"/>
  <c r="AJ21" i="16"/>
  <c r="AF5" i="20"/>
  <c r="X57" i="20"/>
  <c r="AJ9" i="20"/>
  <c r="AA21" i="20"/>
  <c r="AJ47" i="20"/>
  <c r="AB5" i="16"/>
  <c r="L44" i="19"/>
  <c r="AG25" i="20"/>
  <c r="AF23" i="16"/>
  <c r="AF5" i="16"/>
  <c r="AI47" i="16"/>
  <c r="Z13" i="20"/>
  <c r="AH27" i="20"/>
  <c r="AG7" i="20"/>
  <c r="AC7" i="20"/>
  <c r="AG9" i="20"/>
  <c r="Z9" i="20"/>
  <c r="V9" i="20"/>
  <c r="V7" i="20"/>
  <c r="AC11" i="20"/>
  <c r="AD13" i="20"/>
  <c r="Y11" i="20"/>
  <c r="AE57" i="20"/>
  <c r="AI5" i="20"/>
  <c r="AB7" i="20"/>
  <c r="Y9" i="20"/>
  <c r="AJ11" i="20"/>
  <c r="AE21" i="20"/>
  <c r="AF55" i="20"/>
  <c r="AJ5" i="20"/>
  <c r="AF7" i="20"/>
  <c r="AF9" i="20"/>
  <c r="V13" i="20"/>
  <c r="AI21" i="20"/>
  <c r="AF23" i="20"/>
  <c r="V25" i="20"/>
  <c r="Y53" i="20"/>
  <c r="V11" i="20"/>
  <c r="Z11" i="20"/>
  <c r="AD11" i="20"/>
  <c r="W13" i="20"/>
  <c r="AA13" i="20"/>
  <c r="AE13" i="20"/>
  <c r="AB21" i="20"/>
  <c r="AF21" i="20"/>
  <c r="AJ21" i="20"/>
  <c r="V23" i="20"/>
  <c r="AG23" i="20"/>
  <c r="W25" i="20"/>
  <c r="AH25" i="20"/>
  <c r="X29" i="20"/>
  <c r="AA37" i="20"/>
  <c r="X39" i="20"/>
  <c r="V41" i="20"/>
  <c r="X43" i="20"/>
  <c r="AC53" i="20"/>
  <c r="AD59" i="20"/>
  <c r="Z59" i="20"/>
  <c r="V59" i="20"/>
  <c r="AA57" i="20"/>
  <c r="W57" i="20"/>
  <c r="AE55" i="20"/>
  <c r="X55" i="20"/>
  <c r="AF53" i="20"/>
  <c r="AB53" i="20"/>
  <c r="AA43" i="20"/>
  <c r="W43" i="20"/>
  <c r="AF41" i="20"/>
  <c r="Y41" i="20"/>
  <c r="AD39" i="20"/>
  <c r="W39" i="20"/>
  <c r="AD37" i="20"/>
  <c r="Z37" i="20"/>
  <c r="AE29" i="20"/>
  <c r="AA29" i="20"/>
  <c r="W29" i="20"/>
  <c r="AD27" i="20"/>
  <c r="Z27" i="20"/>
  <c r="V27" i="20"/>
  <c r="AJ25" i="20"/>
  <c r="AF25" i="20"/>
  <c r="Y25" i="20"/>
  <c r="AI23" i="20"/>
  <c r="AE23" i="20"/>
  <c r="AE22" i="20" s="1"/>
  <c r="X23" i="20"/>
  <c r="AC59" i="20"/>
  <c r="Y59" i="20"/>
  <c r="AG57" i="20"/>
  <c r="Z57" i="20"/>
  <c r="V57" i="20"/>
  <c r="AD55" i="20"/>
  <c r="W55" i="20"/>
  <c r="AE53" i="20"/>
  <c r="AA53" i="20"/>
  <c r="AD43" i="20"/>
  <c r="Z43" i="20"/>
  <c r="V43" i="20"/>
  <c r="AE41" i="20"/>
  <c r="X41" i="20"/>
  <c r="AG39" i="20"/>
  <c r="AC39" i="20"/>
  <c r="V39" i="20"/>
  <c r="AG37" i="20"/>
  <c r="AC37" i="20"/>
  <c r="Y37" i="20"/>
  <c r="AD29" i="20"/>
  <c r="Z29" i="20"/>
  <c r="V29" i="20"/>
  <c r="AJ27" i="20"/>
  <c r="AC27" i="20"/>
  <c r="Y27" i="20"/>
  <c r="Y26" i="20" s="1"/>
  <c r="AI25" i="20"/>
  <c r="AE25" i="20"/>
  <c r="AE24" i="20" s="1"/>
  <c r="X25" i="20"/>
  <c r="AH23" i="20"/>
  <c r="AD23" i="20"/>
  <c r="W23" i="20"/>
  <c r="AB59" i="20"/>
  <c r="AB58" i="20" s="1"/>
  <c r="X59" i="20"/>
  <c r="AF57" i="20"/>
  <c r="Y57" i="20"/>
  <c r="Y56" i="20" s="1"/>
  <c r="AG55" i="20"/>
  <c r="AC55" i="20"/>
  <c r="V55" i="20"/>
  <c r="AD53" i="20"/>
  <c r="Z53" i="20"/>
  <c r="AC43" i="20"/>
  <c r="Y43" i="20"/>
  <c r="Y42" i="20" s="1"/>
  <c r="AA41" i="20"/>
  <c r="W41" i="20"/>
  <c r="AF39" i="20"/>
  <c r="AB39" i="20"/>
  <c r="AB38" i="20" s="1"/>
  <c r="AF37" i="20"/>
  <c r="AB37" i="20"/>
  <c r="AB36" i="20" s="1"/>
  <c r="AG29" i="20"/>
  <c r="AC29" i="20"/>
  <c r="Y29" i="20"/>
  <c r="AI27" i="20"/>
  <c r="AB27" i="20"/>
  <c r="AB26" i="20" s="1"/>
  <c r="X27" i="20"/>
  <c r="Y5" i="20"/>
  <c r="AC5" i="20"/>
  <c r="AG5" i="20"/>
  <c r="W7" i="20"/>
  <c r="AD7" i="20"/>
  <c r="AH7" i="20"/>
  <c r="W9" i="20"/>
  <c r="AA9" i="20"/>
  <c r="AH9" i="20"/>
  <c r="W11" i="20"/>
  <c r="AA11" i="20"/>
  <c r="AH11" i="20"/>
  <c r="X13" i="20"/>
  <c r="AB13" i="20"/>
  <c r="AF13" i="20"/>
  <c r="Y21" i="20"/>
  <c r="AC21" i="20"/>
  <c r="AG21" i="20"/>
  <c r="AB23" i="20"/>
  <c r="AJ23" i="20"/>
  <c r="Z25" i="20"/>
  <c r="W27" i="20"/>
  <c r="AB29" i="20"/>
  <c r="AB28" i="20" s="1"/>
  <c r="AE37" i="20"/>
  <c r="AE39" i="20"/>
  <c r="Z41" i="20"/>
  <c r="AB43" i="20"/>
  <c r="AB42" i="20" s="1"/>
  <c r="AG53" i="20"/>
  <c r="W59" i="20"/>
  <c r="Z5" i="20"/>
  <c r="AD5" i="20"/>
  <c r="AH5" i="20"/>
  <c r="AH4" i="20" s="1"/>
  <c r="X7" i="20"/>
  <c r="AE7" i="20"/>
  <c r="AI7" i="20"/>
  <c r="X9" i="20"/>
  <c r="AE9" i="20"/>
  <c r="AE8" i="20" s="1"/>
  <c r="AI9" i="20"/>
  <c r="X11" i="20"/>
  <c r="AB11" i="20"/>
  <c r="AB10" i="20" s="1"/>
  <c r="AI11" i="20"/>
  <c r="Y13" i="20"/>
  <c r="Y12" i="20" s="1"/>
  <c r="AC13" i="20"/>
  <c r="AG13" i="20"/>
  <c r="Z21" i="20"/>
  <c r="AD21" i="20"/>
  <c r="AH21" i="20"/>
  <c r="AH20" i="20" s="1"/>
  <c r="AC23" i="20"/>
  <c r="AA25" i="20"/>
  <c r="AA27" i="20"/>
  <c r="AF29" i="20"/>
  <c r="AG41" i="20"/>
  <c r="AB55" i="20"/>
  <c r="AA59" i="20"/>
  <c r="AH47" i="20"/>
  <c r="AB15" i="19"/>
  <c r="F17" i="19"/>
  <c r="H18" i="19"/>
  <c r="F19" i="19"/>
  <c r="D20" i="19"/>
  <c r="L20" i="19"/>
  <c r="B21" i="19"/>
  <c r="H22" i="19"/>
  <c r="F23" i="19"/>
  <c r="F25" i="19"/>
  <c r="F26" i="19"/>
  <c r="F27" i="19"/>
  <c r="F29" i="19"/>
  <c r="F30" i="19"/>
  <c r="F31" i="19"/>
  <c r="F33" i="19"/>
  <c r="B34" i="19"/>
  <c r="J34" i="19"/>
  <c r="F35" i="19"/>
  <c r="B36" i="19"/>
  <c r="J36" i="19"/>
  <c r="F37" i="19"/>
  <c r="B38" i="19"/>
  <c r="J38" i="19"/>
  <c r="F39" i="19"/>
  <c r="B40" i="19"/>
  <c r="J40" i="19"/>
  <c r="F41" i="19"/>
  <c r="B42" i="19"/>
  <c r="J42" i="19"/>
  <c r="F43" i="19"/>
  <c r="F45" i="19"/>
  <c r="B46" i="19"/>
  <c r="B48" i="19"/>
  <c r="B49" i="19"/>
  <c r="B16" i="19"/>
  <c r="H17" i="19"/>
  <c r="B18" i="19"/>
  <c r="J18" i="19"/>
  <c r="H19" i="19"/>
  <c r="D21" i="19"/>
  <c r="B22" i="19"/>
  <c r="J22" i="19"/>
  <c r="H23" i="19"/>
  <c r="H25" i="19"/>
  <c r="AB25" i="19"/>
  <c r="H26" i="19"/>
  <c r="H27" i="19"/>
  <c r="H29" i="19"/>
  <c r="H30" i="19"/>
  <c r="H31" i="19"/>
  <c r="H33" i="19"/>
  <c r="D34" i="19"/>
  <c r="L34" i="19"/>
  <c r="H35" i="19"/>
  <c r="D36" i="19"/>
  <c r="L36" i="19"/>
  <c r="H37" i="19"/>
  <c r="D38" i="19"/>
  <c r="L38" i="19"/>
  <c r="H39" i="19"/>
  <c r="D40" i="19"/>
  <c r="L40" i="19"/>
  <c r="H41" i="19"/>
  <c r="D42" i="19"/>
  <c r="L42" i="19"/>
  <c r="H43" i="19"/>
  <c r="H45" i="19"/>
  <c r="D46" i="19"/>
  <c r="D48" i="19"/>
  <c r="D49" i="19"/>
  <c r="D16" i="19"/>
  <c r="B17" i="19"/>
  <c r="D18" i="19"/>
  <c r="L18" i="19"/>
  <c r="J19" i="19"/>
  <c r="F21" i="19"/>
  <c r="D22" i="19"/>
  <c r="L22" i="19"/>
  <c r="J23" i="19"/>
  <c r="B24" i="19"/>
  <c r="J24" i="19"/>
  <c r="B25" i="19"/>
  <c r="B26" i="19"/>
  <c r="J26" i="19"/>
  <c r="J27" i="19"/>
  <c r="B28" i="19"/>
  <c r="J28" i="19"/>
  <c r="B29" i="19"/>
  <c r="B30" i="19"/>
  <c r="J30" i="19"/>
  <c r="J31" i="19"/>
  <c r="B32" i="19"/>
  <c r="J32" i="19"/>
  <c r="B33" i="19"/>
  <c r="F34" i="19"/>
  <c r="J35" i="19"/>
  <c r="B37" i="19"/>
  <c r="F38" i="19"/>
  <c r="J39" i="19"/>
  <c r="B41" i="19"/>
  <c r="F42" i="19"/>
  <c r="J43" i="19"/>
  <c r="B44" i="19"/>
  <c r="J44" i="19"/>
  <c r="B45" i="19"/>
  <c r="F46" i="19"/>
  <c r="F47" i="19"/>
  <c r="B50" i="19"/>
  <c r="D17" i="19"/>
  <c r="F18" i="19"/>
  <c r="L19" i="19"/>
  <c r="B20" i="19"/>
  <c r="J20" i="19"/>
  <c r="AB20" i="19"/>
  <c r="H21" i="19"/>
  <c r="F22" i="19"/>
  <c r="L23" i="19"/>
  <c r="D24" i="19"/>
  <c r="L24" i="19"/>
  <c r="D25" i="19"/>
  <c r="D26" i="19"/>
  <c r="L26" i="19"/>
  <c r="L27" i="19"/>
  <c r="D28" i="19"/>
  <c r="L28" i="19"/>
  <c r="D29" i="19"/>
  <c r="D30" i="19"/>
  <c r="L30" i="19"/>
  <c r="L31" i="19"/>
  <c r="D32" i="19"/>
  <c r="L32" i="19"/>
  <c r="D33" i="19"/>
  <c r="H34" i="19"/>
  <c r="L35" i="19"/>
  <c r="D37" i="19"/>
  <c r="H38" i="19"/>
  <c r="L39" i="19"/>
  <c r="D41" i="19"/>
  <c r="H42" i="19"/>
  <c r="L43" i="19"/>
  <c r="D44" i="19"/>
  <c r="D45" i="19"/>
  <c r="H46" i="19"/>
  <c r="H47" i="19"/>
  <c r="AJ5" i="16"/>
  <c r="Z9" i="16"/>
  <c r="AA13" i="16"/>
  <c r="AG7" i="16"/>
  <c r="AG9" i="16"/>
  <c r="AD11" i="16"/>
  <c r="AB21" i="16"/>
  <c r="AD59" i="16"/>
  <c r="Z59" i="16"/>
  <c r="V59" i="16"/>
  <c r="AA57" i="16"/>
  <c r="W57" i="16"/>
  <c r="AE55" i="16"/>
  <c r="X55" i="16"/>
  <c r="AF53" i="16"/>
  <c r="AB53" i="16"/>
  <c r="AA43" i="16"/>
  <c r="W43" i="16"/>
  <c r="AF41" i="16"/>
  <c r="Y41" i="16"/>
  <c r="AD39" i="16"/>
  <c r="W39" i="16"/>
  <c r="AD37" i="16"/>
  <c r="Z37" i="16"/>
  <c r="AE29" i="16"/>
  <c r="AA29" i="16"/>
  <c r="W29" i="16"/>
  <c r="AD27" i="16"/>
  <c r="Z27" i="16"/>
  <c r="V27" i="16"/>
  <c r="AJ25" i="16"/>
  <c r="AF25" i="16"/>
  <c r="Y25" i="16"/>
  <c r="AI23" i="16"/>
  <c r="AE23" i="16"/>
  <c r="AE22" i="16" s="1"/>
  <c r="X23" i="16"/>
  <c r="AC59" i="16"/>
  <c r="Y59" i="16"/>
  <c r="AG57" i="16"/>
  <c r="Z57" i="16"/>
  <c r="V57" i="16"/>
  <c r="AD55" i="16"/>
  <c r="W55" i="16"/>
  <c r="AE53" i="16"/>
  <c r="AA53" i="16"/>
  <c r="AD43" i="16"/>
  <c r="Z43" i="16"/>
  <c r="V43" i="16"/>
  <c r="AE41" i="16"/>
  <c r="X41" i="16"/>
  <c r="AG39" i="16"/>
  <c r="AC39" i="16"/>
  <c r="V39" i="16"/>
  <c r="AG37" i="16"/>
  <c r="AC37" i="16"/>
  <c r="Y37" i="16"/>
  <c r="AD29" i="16"/>
  <c r="Z29" i="16"/>
  <c r="V29" i="16"/>
  <c r="AJ27" i="16"/>
  <c r="AC27" i="16"/>
  <c r="Y27" i="16"/>
  <c r="Y26" i="16" s="1"/>
  <c r="AI25" i="16"/>
  <c r="AE25" i="16"/>
  <c r="X25" i="16"/>
  <c r="AH23" i="16"/>
  <c r="AD23" i="16"/>
  <c r="W23" i="16"/>
  <c r="AB59" i="16"/>
  <c r="AB58" i="16" s="1"/>
  <c r="X59" i="16"/>
  <c r="AF57" i="16"/>
  <c r="Y57" i="16"/>
  <c r="AG55" i="16"/>
  <c r="AC55" i="16"/>
  <c r="V55" i="16"/>
  <c r="AD53" i="16"/>
  <c r="Z53" i="16"/>
  <c r="AC43" i="16"/>
  <c r="Y43" i="16"/>
  <c r="Y42" i="16" s="1"/>
  <c r="AA41" i="16"/>
  <c r="W41" i="16"/>
  <c r="AF39" i="16"/>
  <c r="AB39" i="16"/>
  <c r="AB38" i="16" s="1"/>
  <c r="AF37" i="16"/>
  <c r="AB37" i="16"/>
  <c r="AG29" i="16"/>
  <c r="AC29" i="16"/>
  <c r="Y29" i="16"/>
  <c r="AI27" i="16"/>
  <c r="AB27" i="16"/>
  <c r="X27" i="16"/>
  <c r="AH25" i="16"/>
  <c r="AA25" i="16"/>
  <c r="W25" i="16"/>
  <c r="AA59" i="16"/>
  <c r="W59" i="16"/>
  <c r="AE57" i="16"/>
  <c r="X57" i="16"/>
  <c r="AF55" i="16"/>
  <c r="AB55" i="16"/>
  <c r="AG53" i="16"/>
  <c r="AC53" i="16"/>
  <c r="Y53" i="16"/>
  <c r="AB43" i="16"/>
  <c r="AB42" i="16" s="1"/>
  <c r="X43" i="16"/>
  <c r="AG41" i="16"/>
  <c r="Z41" i="16"/>
  <c r="V41" i="16"/>
  <c r="AE39" i="16"/>
  <c r="X39" i="16"/>
  <c r="AE37" i="16"/>
  <c r="AA37" i="16"/>
  <c r="AF29" i="16"/>
  <c r="AB29" i="16"/>
  <c r="X29" i="16"/>
  <c r="AH27" i="16"/>
  <c r="AA27" i="16"/>
  <c r="W27" i="16"/>
  <c r="AG25" i="16"/>
  <c r="Z25" i="16"/>
  <c r="V25" i="16"/>
  <c r="Y5" i="16"/>
  <c r="AC5" i="16"/>
  <c r="AG5" i="16"/>
  <c r="W7" i="16"/>
  <c r="AD7" i="16"/>
  <c r="AH7" i="16"/>
  <c r="W9" i="16"/>
  <c r="AA9" i="16"/>
  <c r="AH9" i="16"/>
  <c r="W11" i="16"/>
  <c r="AA11" i="16"/>
  <c r="AH11" i="16"/>
  <c r="X13" i="16"/>
  <c r="AB13" i="16"/>
  <c r="AF13" i="16"/>
  <c r="Y21" i="16"/>
  <c r="AC21" i="16"/>
  <c r="AG21" i="16"/>
  <c r="V23" i="16"/>
  <c r="AG23" i="16"/>
  <c r="V7" i="16"/>
  <c r="V11" i="16"/>
  <c r="W13" i="16"/>
  <c r="AF21" i="16"/>
  <c r="Z5" i="16"/>
  <c r="AD5" i="16"/>
  <c r="AH5" i="16"/>
  <c r="X7" i="16"/>
  <c r="AE7" i="16"/>
  <c r="AI7" i="16"/>
  <c r="X9" i="16"/>
  <c r="AE9" i="16"/>
  <c r="AI9" i="16"/>
  <c r="X11" i="16"/>
  <c r="AB11" i="16"/>
  <c r="AI11" i="16"/>
  <c r="Y13" i="16"/>
  <c r="AC13" i="16"/>
  <c r="AG13" i="16"/>
  <c r="Z21" i="16"/>
  <c r="AD21" i="16"/>
  <c r="AH21" i="16"/>
  <c r="AB23" i="16"/>
  <c r="AJ23" i="16"/>
  <c r="AC7" i="16"/>
  <c r="V9" i="16"/>
  <c r="Z11" i="16"/>
  <c r="AE13" i="16"/>
  <c r="AA5" i="16"/>
  <c r="AE5" i="16"/>
  <c r="AE4" i="16" s="1"/>
  <c r="AI5" i="16"/>
  <c r="AB7" i="16"/>
  <c r="AF7" i="16"/>
  <c r="AJ7" i="16"/>
  <c r="Y9" i="16"/>
  <c r="AF9" i="16"/>
  <c r="AJ9" i="16"/>
  <c r="Y11" i="16"/>
  <c r="Y10" i="16" s="1"/>
  <c r="AC11" i="16"/>
  <c r="AJ11" i="16"/>
  <c r="V13" i="16"/>
  <c r="Z13" i="16"/>
  <c r="AD13" i="16"/>
  <c r="AA21" i="16"/>
  <c r="AE21" i="16"/>
  <c r="AI21" i="16"/>
  <c r="AC23" i="16"/>
  <c r="AJ47" i="16"/>
  <c r="AB15" i="15"/>
  <c r="F17" i="15"/>
  <c r="H18" i="15"/>
  <c r="F19" i="15"/>
  <c r="D20" i="15"/>
  <c r="L20" i="15"/>
  <c r="B21" i="15"/>
  <c r="H22" i="15"/>
  <c r="F23" i="15"/>
  <c r="F25" i="15"/>
  <c r="F26" i="15"/>
  <c r="F27" i="15"/>
  <c r="F29" i="15"/>
  <c r="F30" i="15"/>
  <c r="F31" i="15"/>
  <c r="F33" i="15"/>
  <c r="B34" i="15"/>
  <c r="J34" i="15"/>
  <c r="F35" i="15"/>
  <c r="B36" i="15"/>
  <c r="J36" i="15"/>
  <c r="F37" i="15"/>
  <c r="B38" i="15"/>
  <c r="J38" i="15"/>
  <c r="F39" i="15"/>
  <c r="B40" i="15"/>
  <c r="J40" i="15"/>
  <c r="F41" i="15"/>
  <c r="B42" i="15"/>
  <c r="J42" i="15"/>
  <c r="F43" i="15"/>
  <c r="F45" i="15"/>
  <c r="B46" i="15"/>
  <c r="B48" i="15"/>
  <c r="B49" i="15"/>
  <c r="B16" i="15"/>
  <c r="H17" i="15"/>
  <c r="B18" i="15"/>
  <c r="J18" i="15"/>
  <c r="H19" i="15"/>
  <c r="D21" i="15"/>
  <c r="B22" i="15"/>
  <c r="J22" i="15"/>
  <c r="H23" i="15"/>
  <c r="H25" i="15"/>
  <c r="AB25" i="15"/>
  <c r="H26" i="15"/>
  <c r="H27" i="15"/>
  <c r="H29" i="15"/>
  <c r="H30" i="15"/>
  <c r="H31" i="15"/>
  <c r="H33" i="15"/>
  <c r="D34" i="15"/>
  <c r="L34" i="15"/>
  <c r="H35" i="15"/>
  <c r="D36" i="15"/>
  <c r="L36" i="15"/>
  <c r="H37" i="15"/>
  <c r="D38" i="15"/>
  <c r="L38" i="15"/>
  <c r="H39" i="15"/>
  <c r="D40" i="15"/>
  <c r="L40" i="15"/>
  <c r="H41" i="15"/>
  <c r="D42" i="15"/>
  <c r="L42" i="15"/>
  <c r="H43" i="15"/>
  <c r="H45" i="15"/>
  <c r="D46" i="15"/>
  <c r="D48" i="15"/>
  <c r="D49" i="15"/>
  <c r="D16" i="15"/>
  <c r="B17" i="15"/>
  <c r="D18" i="15"/>
  <c r="L18" i="15"/>
  <c r="J19" i="15"/>
  <c r="F21" i="15"/>
  <c r="D22" i="15"/>
  <c r="L22" i="15"/>
  <c r="J23" i="15"/>
  <c r="B24" i="15"/>
  <c r="J24" i="15"/>
  <c r="B25" i="15"/>
  <c r="B26" i="15"/>
  <c r="J26" i="15"/>
  <c r="J27" i="15"/>
  <c r="B28" i="15"/>
  <c r="J28" i="15"/>
  <c r="B29" i="15"/>
  <c r="B30" i="15"/>
  <c r="J30" i="15"/>
  <c r="J31" i="15"/>
  <c r="B32" i="15"/>
  <c r="J32" i="15"/>
  <c r="B33" i="15"/>
  <c r="F34" i="15"/>
  <c r="J35" i="15"/>
  <c r="B37" i="15"/>
  <c r="F38" i="15"/>
  <c r="J39" i="15"/>
  <c r="B41" i="15"/>
  <c r="F42" i="15"/>
  <c r="J43" i="15"/>
  <c r="B44" i="15"/>
  <c r="J44" i="15"/>
  <c r="B45" i="15"/>
  <c r="F46" i="15"/>
  <c r="F47" i="15"/>
  <c r="B50" i="15"/>
  <c r="D17" i="15"/>
  <c r="F18" i="15"/>
  <c r="L19" i="15"/>
  <c r="B20" i="15"/>
  <c r="J20" i="15"/>
  <c r="AB20" i="15"/>
  <c r="H21" i="15"/>
  <c r="F22" i="15"/>
  <c r="L23" i="15"/>
  <c r="D24" i="15"/>
  <c r="L24" i="15"/>
  <c r="D25" i="15"/>
  <c r="D26" i="15"/>
  <c r="L26" i="15"/>
  <c r="L27" i="15"/>
  <c r="D28" i="15"/>
  <c r="L28" i="15"/>
  <c r="D29" i="15"/>
  <c r="D30" i="15"/>
  <c r="L30" i="15"/>
  <c r="L31" i="15"/>
  <c r="D32" i="15"/>
  <c r="L32" i="15"/>
  <c r="D33" i="15"/>
  <c r="H34" i="15"/>
  <c r="L35" i="15"/>
  <c r="D37" i="15"/>
  <c r="H38" i="15"/>
  <c r="L39" i="15"/>
  <c r="D41" i="15"/>
  <c r="H42" i="15"/>
  <c r="L43" i="15"/>
  <c r="D44" i="15"/>
  <c r="D45" i="15"/>
  <c r="H46" i="15"/>
  <c r="H47" i="15"/>
  <c r="AB4" i="16" l="1"/>
  <c r="AE12" i="16"/>
  <c r="AB26" i="16"/>
  <c r="Y8" i="16"/>
  <c r="AE4" i="20"/>
  <c r="AE6" i="20"/>
  <c r="AB4" i="20"/>
  <c r="AB54" i="20"/>
  <c r="AE38" i="20"/>
  <c r="Y28" i="20"/>
  <c r="AE36" i="20"/>
  <c r="AB54" i="16"/>
  <c r="Y28" i="16"/>
  <c r="AE36" i="16"/>
  <c r="AH8" i="20"/>
  <c r="Y4" i="20"/>
  <c r="AL5" i="20"/>
  <c r="AL37" i="20"/>
  <c r="Y36" i="20"/>
  <c r="AK36" i="20" s="1"/>
  <c r="AL43" i="20"/>
  <c r="V42" i="20"/>
  <c r="AK42" i="20" s="1"/>
  <c r="AE52" i="20"/>
  <c r="Y40" i="20"/>
  <c r="AB52" i="20"/>
  <c r="Y52" i="20"/>
  <c r="AL53" i="20"/>
  <c r="V12" i="20"/>
  <c r="AL13" i="20"/>
  <c r="AB6" i="20"/>
  <c r="AH26" i="20"/>
  <c r="Y20" i="20"/>
  <c r="AL21" i="20"/>
  <c r="AH10" i="20"/>
  <c r="AL55" i="20"/>
  <c r="V54" i="20"/>
  <c r="AL29" i="20"/>
  <c r="V28" i="20"/>
  <c r="AB20" i="20"/>
  <c r="V24" i="20"/>
  <c r="AL25" i="20"/>
  <c r="AE20" i="20"/>
  <c r="AB22" i="20"/>
  <c r="AH22" i="20"/>
  <c r="Y58" i="20"/>
  <c r="AL27" i="20"/>
  <c r="V26" i="20"/>
  <c r="AK26" i="20" s="1"/>
  <c r="V58" i="20"/>
  <c r="AL59" i="20"/>
  <c r="AL23" i="20"/>
  <c r="V22" i="20"/>
  <c r="AE12" i="20"/>
  <c r="AE56" i="20"/>
  <c r="V6" i="20"/>
  <c r="AL7" i="20"/>
  <c r="AB12" i="20"/>
  <c r="AH6" i="20"/>
  <c r="AL39" i="20"/>
  <c r="V38" i="20"/>
  <c r="AE40" i="20"/>
  <c r="AL57" i="20"/>
  <c r="V56" i="20"/>
  <c r="Y24" i="20"/>
  <c r="AE28" i="20"/>
  <c r="AE54" i="20"/>
  <c r="V40" i="20"/>
  <c r="AL41" i="20"/>
  <c r="AH24" i="20"/>
  <c r="V10" i="20"/>
  <c r="AL11" i="20"/>
  <c r="Y8" i="20"/>
  <c r="Y10" i="20"/>
  <c r="AL9" i="20"/>
  <c r="V8" i="20"/>
  <c r="AE20" i="16"/>
  <c r="AB28" i="16"/>
  <c r="AE38" i="16"/>
  <c r="AE56" i="16"/>
  <c r="AB36" i="16"/>
  <c r="AH24" i="16"/>
  <c r="Y56" i="16"/>
  <c r="AL9" i="16"/>
  <c r="V8" i="16"/>
  <c r="AH20" i="16"/>
  <c r="V10" i="16"/>
  <c r="AL11" i="16"/>
  <c r="AB12" i="16"/>
  <c r="AH6" i="16"/>
  <c r="Y52" i="16"/>
  <c r="AL53" i="16"/>
  <c r="AL55" i="16"/>
  <c r="V54" i="16"/>
  <c r="AL29" i="16"/>
  <c r="V28" i="16"/>
  <c r="AB20" i="16"/>
  <c r="AL13" i="16"/>
  <c r="V12" i="16"/>
  <c r="Y12" i="16"/>
  <c r="AE6" i="16"/>
  <c r="V6" i="16"/>
  <c r="AL7" i="16"/>
  <c r="AH8" i="16"/>
  <c r="Y4" i="16"/>
  <c r="AL5" i="16"/>
  <c r="AH22" i="16"/>
  <c r="Y58" i="16"/>
  <c r="AL27" i="16"/>
  <c r="V26" i="16"/>
  <c r="V58" i="16"/>
  <c r="AL59" i="16"/>
  <c r="AB6" i="16"/>
  <c r="AE8" i="16"/>
  <c r="Y20" i="16"/>
  <c r="AL21" i="16"/>
  <c r="AH10" i="16"/>
  <c r="V24" i="16"/>
  <c r="AL25" i="16"/>
  <c r="AL39" i="16"/>
  <c r="V38" i="16"/>
  <c r="AE40" i="16"/>
  <c r="AL57" i="16"/>
  <c r="V56" i="16"/>
  <c r="Y24" i="16"/>
  <c r="AE28" i="16"/>
  <c r="AE54" i="16"/>
  <c r="AB22" i="16"/>
  <c r="AB10" i="16"/>
  <c r="AH4" i="16"/>
  <c r="AL23" i="16"/>
  <c r="V22" i="16"/>
  <c r="AH26" i="16"/>
  <c r="V40" i="16"/>
  <c r="AL41" i="16"/>
  <c r="AE24" i="16"/>
  <c r="AL37" i="16"/>
  <c r="Y36" i="16"/>
  <c r="AL43" i="16"/>
  <c r="V42" i="16"/>
  <c r="AK42" i="16" s="1"/>
  <c r="AE52" i="16"/>
  <c r="Y40" i="16"/>
  <c r="AB52" i="16"/>
  <c r="AK38" i="20" l="1"/>
  <c r="Y46" i="20" s="1"/>
  <c r="AK4" i="20"/>
  <c r="AK22" i="16"/>
  <c r="Y30" i="16" s="1"/>
  <c r="AK56" i="16"/>
  <c r="AM56" i="16" s="1"/>
  <c r="AK40" i="20"/>
  <c r="AB46" i="20" s="1"/>
  <c r="AK8" i="20"/>
  <c r="AB14" i="20" s="1"/>
  <c r="AK58" i="20"/>
  <c r="AE62" i="20" s="1"/>
  <c r="AK22" i="20"/>
  <c r="AM22" i="20" s="1"/>
  <c r="AK56" i="20"/>
  <c r="AB62" i="20" s="1"/>
  <c r="AK6" i="20"/>
  <c r="Y14" i="20" s="1"/>
  <c r="AK52" i="20"/>
  <c r="AM52" i="20" s="1"/>
  <c r="AK20" i="16"/>
  <c r="V30" i="16" s="1"/>
  <c r="AK36" i="16"/>
  <c r="V46" i="16" s="1"/>
  <c r="AM26" i="20"/>
  <c r="AE30" i="20"/>
  <c r="AK28" i="20"/>
  <c r="AM42" i="20"/>
  <c r="AE46" i="20"/>
  <c r="AK10" i="20"/>
  <c r="V14" i="20"/>
  <c r="AM4" i="20"/>
  <c r="AK24" i="20"/>
  <c r="AK54" i="20"/>
  <c r="AK20" i="20"/>
  <c r="AK12" i="20"/>
  <c r="AM36" i="20"/>
  <c r="V46" i="20"/>
  <c r="AK58" i="16"/>
  <c r="AE62" i="16" s="1"/>
  <c r="AK12" i="16"/>
  <c r="AH14" i="16" s="1"/>
  <c r="AK38" i="16"/>
  <c r="Y46" i="16" s="1"/>
  <c r="AK52" i="16"/>
  <c r="AK10" i="16"/>
  <c r="AK40" i="16"/>
  <c r="AK24" i="16"/>
  <c r="AK26" i="16"/>
  <c r="AK6" i="16"/>
  <c r="AK54" i="16"/>
  <c r="AK4" i="16"/>
  <c r="AK8" i="16"/>
  <c r="AM42" i="16"/>
  <c r="AE46" i="16"/>
  <c r="AK28" i="16"/>
  <c r="AM22" i="16" l="1"/>
  <c r="V62" i="20"/>
  <c r="X63" i="20" s="1"/>
  <c r="AM38" i="20"/>
  <c r="AB62" i="16"/>
  <c r="AB63" i="16" s="1"/>
  <c r="AM58" i="20"/>
  <c r="AM20" i="16"/>
  <c r="AM36" i="16"/>
  <c r="AM56" i="20"/>
  <c r="AM40" i="20"/>
  <c r="AM12" i="16"/>
  <c r="AM8" i="20"/>
  <c r="AM6" i="20"/>
  <c r="AM38" i="16"/>
  <c r="AM58" i="16"/>
  <c r="Y30" i="20"/>
  <c r="Y31" i="20" s="1"/>
  <c r="AN40" i="20"/>
  <c r="Y62" i="20"/>
  <c r="AM54" i="20"/>
  <c r="AA15" i="20"/>
  <c r="Z15" i="20"/>
  <c r="Y15" i="20"/>
  <c r="AN36" i="20"/>
  <c r="AM24" i="20"/>
  <c r="AB30" i="20"/>
  <c r="W15" i="20"/>
  <c r="V15" i="20"/>
  <c r="X15" i="20"/>
  <c r="AN42" i="20"/>
  <c r="W63" i="20"/>
  <c r="AD15" i="20"/>
  <c r="AC15" i="20"/>
  <c r="AB15" i="20"/>
  <c r="AN38" i="20"/>
  <c r="AH14" i="20"/>
  <c r="AM12" i="20"/>
  <c r="AM10" i="20"/>
  <c r="AE14" i="20"/>
  <c r="AE31" i="20"/>
  <c r="AG31" i="20"/>
  <c r="AF31" i="20"/>
  <c r="AA47" i="20"/>
  <c r="Z47" i="20"/>
  <c r="Y47" i="20"/>
  <c r="W47" i="20"/>
  <c r="V47" i="20"/>
  <c r="X47" i="20"/>
  <c r="V30" i="20"/>
  <c r="AM20" i="20"/>
  <c r="AF63" i="20"/>
  <c r="AE63" i="20"/>
  <c r="AG63" i="20"/>
  <c r="AE47" i="20"/>
  <c r="AG47" i="20"/>
  <c r="AF47" i="20"/>
  <c r="AH30" i="20"/>
  <c r="AM28" i="20"/>
  <c r="AB63" i="20"/>
  <c r="AD63" i="20"/>
  <c r="AC63" i="20"/>
  <c r="AD47" i="20"/>
  <c r="AC47" i="20"/>
  <c r="AB47" i="20"/>
  <c r="AM4" i="16"/>
  <c r="V14" i="16"/>
  <c r="AB30" i="16"/>
  <c r="AM24" i="16"/>
  <c r="Y62" i="16"/>
  <c r="AM54" i="16"/>
  <c r="AB46" i="16"/>
  <c r="AN40" i="16" s="1"/>
  <c r="AM40" i="16"/>
  <c r="AF63" i="16"/>
  <c r="AE63" i="16"/>
  <c r="AG63" i="16"/>
  <c r="AH30" i="16"/>
  <c r="AM28" i="16"/>
  <c r="AA31" i="16"/>
  <c r="Z31" i="16"/>
  <c r="Y31" i="16"/>
  <c r="Y14" i="16"/>
  <c r="AM6" i="16"/>
  <c r="AM10" i="16"/>
  <c r="AE14" i="16"/>
  <c r="AJ15" i="16"/>
  <c r="AI15" i="16"/>
  <c r="AH15" i="16"/>
  <c r="AE47" i="16"/>
  <c r="AG47" i="16"/>
  <c r="AF47" i="16"/>
  <c r="AB14" i="16"/>
  <c r="AM8" i="16"/>
  <c r="AA47" i="16"/>
  <c r="Z47" i="16"/>
  <c r="Y47" i="16"/>
  <c r="AM26" i="16"/>
  <c r="AE30" i="16"/>
  <c r="W47" i="16"/>
  <c r="V47" i="16"/>
  <c r="X47" i="16"/>
  <c r="AM52" i="16"/>
  <c r="V62" i="16"/>
  <c r="W31" i="16"/>
  <c r="V31" i="16"/>
  <c r="X31" i="16"/>
  <c r="V63" i="20" l="1"/>
  <c r="AN54" i="20"/>
  <c r="AC63" i="16"/>
  <c r="AD63" i="16"/>
  <c r="AN6" i="20"/>
  <c r="Z31" i="20"/>
  <c r="AA31" i="20"/>
  <c r="AN56" i="20"/>
  <c r="AN8" i="20"/>
  <c r="AN28" i="20"/>
  <c r="AN4" i="20"/>
  <c r="AN10" i="20"/>
  <c r="AN24" i="20"/>
  <c r="AN24" i="16"/>
  <c r="AN6" i="16"/>
  <c r="AI15" i="20"/>
  <c r="AH15" i="20"/>
  <c r="AJ15" i="20"/>
  <c r="AN20" i="20"/>
  <c r="AO38" i="20"/>
  <c r="AP38" i="20" s="1"/>
  <c r="AO42" i="20"/>
  <c r="AP42" i="20" s="1"/>
  <c r="AQ42" i="20" s="1"/>
  <c r="S42" i="20" s="1"/>
  <c r="AO36" i="20"/>
  <c r="AP36" i="20" s="1"/>
  <c r="AQ36" i="20" s="1"/>
  <c r="S36" i="20" s="1"/>
  <c r="AO40" i="20"/>
  <c r="AP40" i="20" s="1"/>
  <c r="AE15" i="20"/>
  <c r="AG15" i="20"/>
  <c r="AF15" i="20"/>
  <c r="AA63" i="20"/>
  <c r="Z63" i="20"/>
  <c r="Y63" i="20"/>
  <c r="AN52" i="20"/>
  <c r="AN58" i="20"/>
  <c r="AI31" i="20"/>
  <c r="AH31" i="20"/>
  <c r="AJ31" i="20"/>
  <c r="W31" i="20"/>
  <c r="V31" i="20"/>
  <c r="X31" i="20"/>
  <c r="AN22" i="20"/>
  <c r="AN26" i="20"/>
  <c r="AN12" i="20"/>
  <c r="AD31" i="20"/>
  <c r="AC31" i="20"/>
  <c r="AB31" i="20"/>
  <c r="AN26" i="16"/>
  <c r="X63" i="16"/>
  <c r="W63" i="16"/>
  <c r="V63" i="16"/>
  <c r="AN58" i="16"/>
  <c r="AN56" i="16"/>
  <c r="AN54" i="16"/>
  <c r="X15" i="16"/>
  <c r="W15" i="16"/>
  <c r="V15" i="16"/>
  <c r="AN12" i="16"/>
  <c r="AB15" i="16"/>
  <c r="AD15" i="16"/>
  <c r="AC15" i="16"/>
  <c r="AN10" i="16"/>
  <c r="Y15" i="16"/>
  <c r="AA15" i="16"/>
  <c r="Z15" i="16"/>
  <c r="AN52" i="16"/>
  <c r="AN8" i="16"/>
  <c r="AF15" i="16"/>
  <c r="AE15" i="16"/>
  <c r="AG15" i="16"/>
  <c r="AI31" i="16"/>
  <c r="AH31" i="16"/>
  <c r="AJ31" i="16"/>
  <c r="AD47" i="16"/>
  <c r="AC47" i="16"/>
  <c r="AB47" i="16"/>
  <c r="AN38" i="16"/>
  <c r="AN36" i="16"/>
  <c r="AN42" i="16"/>
  <c r="AA63" i="16"/>
  <c r="Z63" i="16"/>
  <c r="Y63" i="16"/>
  <c r="AN4" i="16"/>
  <c r="AE31" i="16"/>
  <c r="AG31" i="16"/>
  <c r="AF31" i="16"/>
  <c r="AN28" i="16"/>
  <c r="AD31" i="16"/>
  <c r="AC31" i="16"/>
  <c r="AB31" i="16"/>
  <c r="AN22" i="16"/>
  <c r="AN20" i="16"/>
  <c r="AO56" i="20" l="1"/>
  <c r="AP56" i="20" s="1"/>
  <c r="AO36" i="16"/>
  <c r="AO54" i="20"/>
  <c r="AP54" i="20" s="1"/>
  <c r="AO58" i="20"/>
  <c r="AP58" i="20" s="1"/>
  <c r="AO12" i="20"/>
  <c r="AP12" i="20" s="1"/>
  <c r="AO22" i="20"/>
  <c r="AP22" i="20" s="1"/>
  <c r="AQ38" i="20"/>
  <c r="S38" i="20" s="1"/>
  <c r="AO52" i="20"/>
  <c r="AP52" i="20" s="1"/>
  <c r="AO40" i="16"/>
  <c r="AP40" i="16" s="1"/>
  <c r="AO38" i="16"/>
  <c r="AO42" i="16"/>
  <c r="AP42" i="16" s="1"/>
  <c r="AO4" i="20"/>
  <c r="AP4" i="20" s="1"/>
  <c r="AO20" i="20"/>
  <c r="AP20" i="20" s="1"/>
  <c r="AO28" i="20"/>
  <c r="AP28" i="20" s="1"/>
  <c r="AO10" i="20"/>
  <c r="AP10" i="20" s="1"/>
  <c r="AO8" i="20"/>
  <c r="AP8" i="20" s="1"/>
  <c r="AQ40" i="20"/>
  <c r="S40" i="20" s="1"/>
  <c r="AO6" i="20"/>
  <c r="AP6" i="20" s="1"/>
  <c r="AQ6" i="20" s="1"/>
  <c r="S6" i="20" s="1"/>
  <c r="AO24" i="20"/>
  <c r="AP24" i="20" s="1"/>
  <c r="AO26" i="20"/>
  <c r="AP26" i="20" s="1"/>
  <c r="AP38" i="16"/>
  <c r="AO12" i="16"/>
  <c r="AP12" i="16" s="1"/>
  <c r="AO22" i="16"/>
  <c r="AP22" i="16" s="1"/>
  <c r="AO20" i="16"/>
  <c r="AO4" i="16"/>
  <c r="AP4" i="16" s="1"/>
  <c r="AO6" i="16"/>
  <c r="AP6" i="16" s="1"/>
  <c r="AO8" i="16"/>
  <c r="AP8" i="16" s="1"/>
  <c r="AO26" i="16"/>
  <c r="AP26" i="16" s="1"/>
  <c r="AO24" i="16"/>
  <c r="AP24" i="16" s="1"/>
  <c r="AO28" i="16"/>
  <c r="AP28" i="16" s="1"/>
  <c r="AO10" i="16"/>
  <c r="AP10" i="16" s="1"/>
  <c r="AO56" i="16"/>
  <c r="AP56" i="16" s="1"/>
  <c r="AO58" i="16"/>
  <c r="AP58" i="16" s="1"/>
  <c r="AO52" i="16"/>
  <c r="AP52" i="16" s="1"/>
  <c r="AO54" i="16"/>
  <c r="AP54" i="16" s="1"/>
  <c r="AP20" i="16"/>
  <c r="AP36" i="16"/>
  <c r="AQ36" i="16" s="1"/>
  <c r="S36" i="16" s="1"/>
  <c r="AU17" i="20" l="1"/>
  <c r="AX17" i="20" s="1"/>
  <c r="AQ52" i="20"/>
  <c r="S52" i="20" s="1"/>
  <c r="AU14" i="20"/>
  <c r="AX14" i="20" s="1"/>
  <c r="AU15" i="20"/>
  <c r="AX15" i="20" s="1"/>
  <c r="L42" i="20"/>
  <c r="AQ20" i="20"/>
  <c r="S20" i="20" s="1"/>
  <c r="AQ8" i="20"/>
  <c r="S8" i="20" s="1"/>
  <c r="AQ58" i="20"/>
  <c r="S58" i="20" s="1"/>
  <c r="AQ26" i="20"/>
  <c r="S26" i="20" s="1"/>
  <c r="AQ54" i="20"/>
  <c r="S54" i="20" s="1"/>
  <c r="AQ10" i="20"/>
  <c r="S10" i="20" s="1"/>
  <c r="AQ56" i="20"/>
  <c r="S56" i="20" s="1"/>
  <c r="AU16" i="20"/>
  <c r="AX16" i="20" s="1"/>
  <c r="AQ28" i="20"/>
  <c r="S28" i="20" s="1"/>
  <c r="AQ4" i="20"/>
  <c r="S4" i="20" s="1"/>
  <c r="AQ24" i="20"/>
  <c r="S24" i="20" s="1"/>
  <c r="AQ22" i="20"/>
  <c r="S22" i="20" s="1"/>
  <c r="AQ12" i="20"/>
  <c r="S12" i="20" s="1"/>
  <c r="AQ4" i="16"/>
  <c r="S4" i="16" s="1"/>
  <c r="AQ58" i="16"/>
  <c r="S58" i="16" s="1"/>
  <c r="AQ8" i="16"/>
  <c r="S8" i="16" s="1"/>
  <c r="AQ52" i="16"/>
  <c r="S52" i="16" s="1"/>
  <c r="AQ28" i="16"/>
  <c r="S28" i="16" s="1"/>
  <c r="AQ22" i="16"/>
  <c r="S22" i="16" s="1"/>
  <c r="AQ10" i="16"/>
  <c r="S10" i="16" s="1"/>
  <c r="AQ56" i="16"/>
  <c r="S56" i="16" s="1"/>
  <c r="AQ42" i="16"/>
  <c r="S42" i="16" s="1"/>
  <c r="AQ6" i="16"/>
  <c r="S6" i="16" s="1"/>
  <c r="AQ12" i="16"/>
  <c r="S12" i="16" s="1"/>
  <c r="AQ20" i="16"/>
  <c r="S20" i="16" s="1"/>
  <c r="AQ24" i="16"/>
  <c r="S24" i="16" s="1"/>
  <c r="AQ38" i="16"/>
  <c r="S38" i="16" s="1"/>
  <c r="AQ54" i="16"/>
  <c r="S54" i="16" s="1"/>
  <c r="AQ26" i="16"/>
  <c r="S26" i="16" s="1"/>
  <c r="AQ40" i="16"/>
  <c r="S40" i="16" s="1"/>
  <c r="AU21" i="20" l="1"/>
  <c r="AX21" i="20" s="1"/>
  <c r="AU15" i="16"/>
  <c r="AX15" i="16" s="1"/>
  <c r="L43" i="16"/>
  <c r="D42" i="20"/>
  <c r="Q42" i="20" s="1"/>
  <c r="AV13" i="20" s="1"/>
  <c r="AU18" i="20"/>
  <c r="AV19" i="20" s="1"/>
  <c r="AX19" i="20" s="1"/>
  <c r="AU19" i="20"/>
  <c r="AU20" i="20"/>
  <c r="AX20" i="20" s="1"/>
  <c r="AU12" i="20"/>
  <c r="AX12" i="20" s="1"/>
  <c r="AU14" i="16"/>
  <c r="AU19" i="16"/>
  <c r="H6" i="19" s="1"/>
  <c r="L42" i="16"/>
  <c r="L43" i="20"/>
  <c r="AU11" i="20"/>
  <c r="AX11" i="20" s="1"/>
  <c r="AU10" i="20"/>
  <c r="AX10" i="20" s="1"/>
  <c r="D41" i="20"/>
  <c r="Q41" i="20" s="1"/>
  <c r="AV8" i="20" s="1"/>
  <c r="AX8" i="20" s="1"/>
  <c r="AU8" i="20"/>
  <c r="AU5" i="20"/>
  <c r="AX5" i="20" s="1"/>
  <c r="AU7" i="20"/>
  <c r="AX7" i="20" s="1"/>
  <c r="AU4" i="20"/>
  <c r="AX4" i="20" s="1"/>
  <c r="AU6" i="20"/>
  <c r="AX6" i="20" s="1"/>
  <c r="AU13" i="20"/>
  <c r="L41" i="20"/>
  <c r="AU9" i="20"/>
  <c r="AU16" i="16"/>
  <c r="AU17" i="16"/>
  <c r="AU21" i="16"/>
  <c r="AU18" i="16"/>
  <c r="AU20" i="16"/>
  <c r="AJ63" i="14"/>
  <c r="AI63" i="14"/>
  <c r="AH63" i="14"/>
  <c r="AH46" i="14"/>
  <c r="AI47" i="14" s="1"/>
  <c r="P43" i="14"/>
  <c r="H43" i="14"/>
  <c r="P42" i="14"/>
  <c r="H42" i="14"/>
  <c r="P41" i="14"/>
  <c r="H41" i="14"/>
  <c r="Q38" i="14"/>
  <c r="P38" i="14"/>
  <c r="L38" i="14"/>
  <c r="K38" i="14"/>
  <c r="H38" i="14"/>
  <c r="D38" i="14"/>
  <c r="C38" i="14"/>
  <c r="Q37" i="14"/>
  <c r="P37" i="14"/>
  <c r="L37" i="14"/>
  <c r="K37" i="14"/>
  <c r="H37" i="14"/>
  <c r="D37" i="14"/>
  <c r="C37" i="14"/>
  <c r="Q36" i="14"/>
  <c r="P36" i="14"/>
  <c r="L36" i="14"/>
  <c r="K36" i="14"/>
  <c r="H36" i="14"/>
  <c r="D36" i="14"/>
  <c r="C36" i="14"/>
  <c r="Q35" i="14"/>
  <c r="P35" i="14"/>
  <c r="L35" i="14"/>
  <c r="K35" i="14"/>
  <c r="H35" i="14"/>
  <c r="D35" i="14"/>
  <c r="C35" i="14"/>
  <c r="P34" i="14"/>
  <c r="K34" i="14"/>
  <c r="H34" i="14"/>
  <c r="C34" i="14"/>
  <c r="P33" i="14"/>
  <c r="K33" i="14"/>
  <c r="H33" i="14"/>
  <c r="C33" i="14"/>
  <c r="P32" i="14"/>
  <c r="K32" i="14"/>
  <c r="H32" i="14"/>
  <c r="C32" i="14"/>
  <c r="P31" i="14"/>
  <c r="K31" i="14"/>
  <c r="H31" i="14"/>
  <c r="C31" i="14"/>
  <c r="P30" i="14"/>
  <c r="K30" i="14"/>
  <c r="H30" i="14"/>
  <c r="C30" i="14"/>
  <c r="P29" i="14"/>
  <c r="K29" i="14"/>
  <c r="H29" i="14"/>
  <c r="C29" i="14"/>
  <c r="P28" i="14"/>
  <c r="K28" i="14"/>
  <c r="H28" i="14"/>
  <c r="C28" i="14"/>
  <c r="P27" i="14"/>
  <c r="K27" i="14"/>
  <c r="H27" i="14"/>
  <c r="C27" i="14"/>
  <c r="P26" i="14"/>
  <c r="K26" i="14"/>
  <c r="H26" i="14"/>
  <c r="C26" i="14"/>
  <c r="P25" i="14"/>
  <c r="K25" i="14"/>
  <c r="H25" i="14"/>
  <c r="C25" i="14"/>
  <c r="P24" i="14"/>
  <c r="K24" i="14"/>
  <c r="H24" i="14"/>
  <c r="C24" i="14"/>
  <c r="P23" i="14"/>
  <c r="K23" i="14"/>
  <c r="H23" i="14"/>
  <c r="C23" i="14"/>
  <c r="P22" i="14"/>
  <c r="K22" i="14"/>
  <c r="H22" i="14"/>
  <c r="C22" i="14"/>
  <c r="P21" i="14"/>
  <c r="K21" i="14"/>
  <c r="H21" i="14"/>
  <c r="C21" i="14"/>
  <c r="P20" i="14"/>
  <c r="K20" i="14"/>
  <c r="H20" i="14"/>
  <c r="C20" i="14"/>
  <c r="P19" i="14"/>
  <c r="K19" i="14"/>
  <c r="H19" i="14"/>
  <c r="C19" i="14"/>
  <c r="P18" i="14"/>
  <c r="K18" i="14"/>
  <c r="H18" i="14"/>
  <c r="C18" i="14"/>
  <c r="P17" i="14"/>
  <c r="K17" i="14"/>
  <c r="H17" i="14"/>
  <c r="C17" i="14"/>
  <c r="P16" i="14"/>
  <c r="K16" i="14"/>
  <c r="H16" i="14"/>
  <c r="C16" i="14"/>
  <c r="P15" i="14"/>
  <c r="K15" i="14"/>
  <c r="H15" i="14"/>
  <c r="C15" i="14"/>
  <c r="P14" i="14"/>
  <c r="K14" i="14"/>
  <c r="H14" i="14"/>
  <c r="C14" i="14"/>
  <c r="P13" i="14"/>
  <c r="K13" i="14"/>
  <c r="H13" i="14"/>
  <c r="C13" i="14"/>
  <c r="P12" i="14"/>
  <c r="K12" i="14"/>
  <c r="H12" i="14"/>
  <c r="C12" i="14"/>
  <c r="P11" i="14"/>
  <c r="K11" i="14"/>
  <c r="H11" i="14"/>
  <c r="C11" i="14"/>
  <c r="P10" i="14"/>
  <c r="K10" i="14"/>
  <c r="H10" i="14"/>
  <c r="C10" i="14"/>
  <c r="P9" i="14"/>
  <c r="K9" i="14"/>
  <c r="H9" i="14"/>
  <c r="C9" i="14"/>
  <c r="P8" i="14"/>
  <c r="K8" i="14"/>
  <c r="H8" i="14"/>
  <c r="C8" i="14"/>
  <c r="P7" i="14"/>
  <c r="K7" i="14"/>
  <c r="H7" i="14"/>
  <c r="C7" i="14"/>
  <c r="P6" i="14"/>
  <c r="K6" i="14"/>
  <c r="H6" i="14"/>
  <c r="C6" i="14"/>
  <c r="P5" i="14"/>
  <c r="K5" i="14"/>
  <c r="H5" i="14"/>
  <c r="C5" i="14"/>
  <c r="P4" i="14"/>
  <c r="K4" i="14"/>
  <c r="H4" i="14"/>
  <c r="C4" i="14"/>
  <c r="P3" i="14"/>
  <c r="K3" i="14"/>
  <c r="H3" i="14"/>
  <c r="C3" i="14"/>
  <c r="Y45" i="13"/>
  <c r="X45" i="13"/>
  <c r="Y44" i="13"/>
  <c r="X44" i="13"/>
  <c r="Y43" i="13"/>
  <c r="X43" i="13"/>
  <c r="Y42" i="13"/>
  <c r="X42" i="13"/>
  <c r="Y41" i="13"/>
  <c r="X41" i="13"/>
  <c r="P41" i="13"/>
  <c r="N41" i="13"/>
  <c r="Y40" i="13"/>
  <c r="X40" i="13"/>
  <c r="P40" i="13"/>
  <c r="N40" i="13"/>
  <c r="Y39" i="13"/>
  <c r="X39" i="13"/>
  <c r="P39" i="13"/>
  <c r="N39" i="13"/>
  <c r="Y38" i="13"/>
  <c r="X38" i="13"/>
  <c r="Y37" i="13"/>
  <c r="X37" i="13"/>
  <c r="P37" i="13"/>
  <c r="N37" i="13"/>
  <c r="Y36" i="13"/>
  <c r="X36" i="13"/>
  <c r="P36" i="13"/>
  <c r="N36" i="13"/>
  <c r="Y35" i="13"/>
  <c r="X35" i="13"/>
  <c r="P35" i="13"/>
  <c r="N35" i="13"/>
  <c r="Y34" i="13"/>
  <c r="X34" i="13"/>
  <c r="Y33" i="13"/>
  <c r="X33" i="13"/>
  <c r="P33" i="13"/>
  <c r="N33" i="13"/>
  <c r="AB32" i="13"/>
  <c r="Y32" i="13"/>
  <c r="X32" i="13"/>
  <c r="P32" i="13"/>
  <c r="N32" i="13"/>
  <c r="AB31" i="13"/>
  <c r="Y31" i="13"/>
  <c r="X31" i="13"/>
  <c r="P31" i="13"/>
  <c r="N31" i="13"/>
  <c r="AB30" i="13"/>
  <c r="Y30" i="13"/>
  <c r="X30" i="13"/>
  <c r="AB29" i="13"/>
  <c r="Y29" i="13"/>
  <c r="X29" i="13"/>
  <c r="P29" i="13"/>
  <c r="N29" i="13"/>
  <c r="Y28" i="13"/>
  <c r="X28" i="13"/>
  <c r="P28" i="13"/>
  <c r="N28" i="13"/>
  <c r="Y27" i="13"/>
  <c r="X27" i="13"/>
  <c r="P27" i="13"/>
  <c r="N27" i="13"/>
  <c r="Y26" i="13"/>
  <c r="X26" i="13"/>
  <c r="Y25" i="13"/>
  <c r="X25" i="13"/>
  <c r="P25" i="13"/>
  <c r="N25" i="13"/>
  <c r="Y24" i="13"/>
  <c r="X24" i="13"/>
  <c r="P24" i="13"/>
  <c r="N24" i="13"/>
  <c r="Y23" i="13"/>
  <c r="X23" i="13"/>
  <c r="P23" i="13"/>
  <c r="N23" i="13"/>
  <c r="Y22" i="13"/>
  <c r="X22" i="13"/>
  <c r="Y21" i="13"/>
  <c r="X21" i="13"/>
  <c r="P21" i="13"/>
  <c r="N21" i="13"/>
  <c r="Y20" i="13"/>
  <c r="X20" i="13"/>
  <c r="P20" i="13"/>
  <c r="N20" i="13"/>
  <c r="Y19" i="13"/>
  <c r="X19" i="13"/>
  <c r="P19" i="13"/>
  <c r="N19" i="13"/>
  <c r="Y18" i="13"/>
  <c r="X18" i="13"/>
  <c r="U18" i="13"/>
  <c r="Y17" i="13"/>
  <c r="X17" i="13"/>
  <c r="Y16" i="13"/>
  <c r="X16" i="13"/>
  <c r="Y15" i="13"/>
  <c r="X15" i="13"/>
  <c r="P14" i="13"/>
  <c r="N14" i="13"/>
  <c r="L14" i="13"/>
  <c r="J14" i="13"/>
  <c r="H14" i="13"/>
  <c r="F14" i="13"/>
  <c r="D14" i="13"/>
  <c r="B14" i="13"/>
  <c r="N13" i="13"/>
  <c r="J13" i="13"/>
  <c r="F13" i="13"/>
  <c r="B13" i="13"/>
  <c r="E9" i="13"/>
  <c r="AB24" i="13" s="1"/>
  <c r="C9" i="13"/>
  <c r="AB19" i="13" s="1"/>
  <c r="G8" i="13"/>
  <c r="AB28" i="13" s="1"/>
  <c r="E8" i="13"/>
  <c r="AB23" i="13" s="1"/>
  <c r="C8" i="13"/>
  <c r="AB18" i="13" s="1"/>
  <c r="G7" i="13"/>
  <c r="AB27" i="13" s="1"/>
  <c r="E7" i="13"/>
  <c r="AB22" i="13" s="1"/>
  <c r="C7" i="13"/>
  <c r="AB17" i="13" s="1"/>
  <c r="G6" i="13"/>
  <c r="AB26" i="13" s="1"/>
  <c r="E6" i="13"/>
  <c r="AB21" i="13" s="1"/>
  <c r="C6" i="13"/>
  <c r="AB16" i="13" s="1"/>
  <c r="G5" i="13"/>
  <c r="E5" i="13"/>
  <c r="C5" i="13"/>
  <c r="AB29" i="3"/>
  <c r="AB30" i="3"/>
  <c r="AB31" i="3"/>
  <c r="AB32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18" i="3"/>
  <c r="Y17" i="3"/>
  <c r="Y16" i="3"/>
  <c r="Y15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18" i="3"/>
  <c r="X17" i="3"/>
  <c r="X16" i="3"/>
  <c r="X15" i="3"/>
  <c r="P19" i="3"/>
  <c r="P20" i="3"/>
  <c r="P21" i="3"/>
  <c r="P23" i="3"/>
  <c r="P24" i="3"/>
  <c r="P25" i="3"/>
  <c r="P27" i="3"/>
  <c r="P28" i="3"/>
  <c r="P29" i="3"/>
  <c r="P31" i="3"/>
  <c r="P32" i="3"/>
  <c r="P33" i="3"/>
  <c r="P35" i="3"/>
  <c r="P36" i="3"/>
  <c r="P37" i="3"/>
  <c r="P39" i="3"/>
  <c r="P40" i="3"/>
  <c r="P41" i="3"/>
  <c r="N19" i="3"/>
  <c r="N20" i="3"/>
  <c r="N21" i="3"/>
  <c r="N23" i="3"/>
  <c r="N24" i="3"/>
  <c r="N25" i="3"/>
  <c r="N27" i="3"/>
  <c r="N28" i="3"/>
  <c r="N29" i="3"/>
  <c r="N31" i="3"/>
  <c r="N32" i="3"/>
  <c r="N33" i="3"/>
  <c r="N35" i="3"/>
  <c r="N36" i="3"/>
  <c r="N37" i="3"/>
  <c r="N39" i="3"/>
  <c r="N40" i="3"/>
  <c r="N41" i="3"/>
  <c r="F6" i="19" l="1"/>
  <c r="L37" i="19" s="1"/>
  <c r="AX21" i="16"/>
  <c r="H8" i="19"/>
  <c r="AX17" i="16"/>
  <c r="F8" i="19"/>
  <c r="AX16" i="16"/>
  <c r="F7" i="19"/>
  <c r="P38" i="19"/>
  <c r="U20" i="19"/>
  <c r="P18" i="19"/>
  <c r="AA30" i="19"/>
  <c r="P34" i="19"/>
  <c r="AX20" i="16"/>
  <c r="H7" i="19"/>
  <c r="AX14" i="16"/>
  <c r="F5" i="19"/>
  <c r="AV19" i="16"/>
  <c r="AX19" i="16" s="1"/>
  <c r="H5" i="19"/>
  <c r="AX13" i="20"/>
  <c r="AV14" i="20"/>
  <c r="AV9" i="20"/>
  <c r="AX9" i="20" s="1"/>
  <c r="AJ47" i="14"/>
  <c r="AC29" i="14"/>
  <c r="AB5" i="14"/>
  <c r="AF5" i="14"/>
  <c r="AJ5" i="14"/>
  <c r="V7" i="14"/>
  <c r="AC7" i="14"/>
  <c r="AG7" i="14"/>
  <c r="V9" i="14"/>
  <c r="Z9" i="14"/>
  <c r="AG9" i="14"/>
  <c r="V11" i="14"/>
  <c r="Z11" i="14"/>
  <c r="AD11" i="14"/>
  <c r="W13" i="14"/>
  <c r="AA13" i="14"/>
  <c r="AE13" i="14"/>
  <c r="AB21" i="14"/>
  <c r="AH21" i="14"/>
  <c r="V23" i="14"/>
  <c r="AH25" i="14"/>
  <c r="AI27" i="14"/>
  <c r="AD59" i="14"/>
  <c r="Z59" i="14"/>
  <c r="V59" i="14"/>
  <c r="AA57" i="14"/>
  <c r="W57" i="14"/>
  <c r="AE55" i="14"/>
  <c r="X55" i="14"/>
  <c r="AF53" i="14"/>
  <c r="AB53" i="14"/>
  <c r="AA43" i="14"/>
  <c r="W43" i="14"/>
  <c r="AG41" i="14"/>
  <c r="Z41" i="14"/>
  <c r="V41" i="14"/>
  <c r="AE39" i="14"/>
  <c r="X39" i="14"/>
  <c r="AE37" i="14"/>
  <c r="AA37" i="14"/>
  <c r="AF29" i="14"/>
  <c r="AB29" i="14"/>
  <c r="X29" i="14"/>
  <c r="AH27" i="14"/>
  <c r="AA27" i="14"/>
  <c r="W27" i="14"/>
  <c r="AG25" i="14"/>
  <c r="Z25" i="14"/>
  <c r="V25" i="14"/>
  <c r="AJ23" i="14"/>
  <c r="AF23" i="14"/>
  <c r="AB23" i="14"/>
  <c r="AI21" i="14"/>
  <c r="AE21" i="14"/>
  <c r="AC59" i="14"/>
  <c r="Y59" i="14"/>
  <c r="AG57" i="14"/>
  <c r="Z57" i="14"/>
  <c r="V57" i="14"/>
  <c r="AD55" i="14"/>
  <c r="W55" i="14"/>
  <c r="AE53" i="14"/>
  <c r="AA53" i="14"/>
  <c r="AD43" i="14"/>
  <c r="Z43" i="14"/>
  <c r="V43" i="14"/>
  <c r="AF41" i="14"/>
  <c r="Y41" i="14"/>
  <c r="AD39" i="14"/>
  <c r="W39" i="14"/>
  <c r="AD37" i="14"/>
  <c r="Z37" i="14"/>
  <c r="AE29" i="14"/>
  <c r="AA29" i="14"/>
  <c r="W29" i="14"/>
  <c r="AD27" i="14"/>
  <c r="Z27" i="14"/>
  <c r="V27" i="14"/>
  <c r="AJ25" i="14"/>
  <c r="AF25" i="14"/>
  <c r="Y25" i="14"/>
  <c r="AI23" i="14"/>
  <c r="AE23" i="14"/>
  <c r="X23" i="14"/>
  <c r="AB59" i="14"/>
  <c r="X59" i="14"/>
  <c r="AF57" i="14"/>
  <c r="Y57" i="14"/>
  <c r="AG55" i="14"/>
  <c r="AC55" i="14"/>
  <c r="V55" i="14"/>
  <c r="AD53" i="14"/>
  <c r="Z53" i="14"/>
  <c r="AC43" i="14"/>
  <c r="Y43" i="14"/>
  <c r="AE41" i="14"/>
  <c r="AE40" i="14" s="1"/>
  <c r="X41" i="14"/>
  <c r="AG39" i="14"/>
  <c r="AC39" i="14"/>
  <c r="V39" i="14"/>
  <c r="AG37" i="14"/>
  <c r="AC37" i="14"/>
  <c r="Y37" i="14"/>
  <c r="AD29" i="14"/>
  <c r="Z29" i="14"/>
  <c r="V29" i="14"/>
  <c r="AJ27" i="14"/>
  <c r="AC27" i="14"/>
  <c r="Y27" i="14"/>
  <c r="Y26" i="14" s="1"/>
  <c r="AI25" i="14"/>
  <c r="AE25" i="14"/>
  <c r="X25" i="14"/>
  <c r="AH23" i="14"/>
  <c r="AD23" i="14"/>
  <c r="W23" i="14"/>
  <c r="AG21" i="14"/>
  <c r="AA59" i="14"/>
  <c r="W59" i="14"/>
  <c r="AE57" i="14"/>
  <c r="AE56" i="14" s="1"/>
  <c r="X57" i="14"/>
  <c r="AF55" i="14"/>
  <c r="AB55" i="14"/>
  <c r="AG53" i="14"/>
  <c r="AC53" i="14"/>
  <c r="Y53" i="14"/>
  <c r="AB43" i="14"/>
  <c r="X43" i="14"/>
  <c r="AA41" i="14"/>
  <c r="W41" i="14"/>
  <c r="AF39" i="14"/>
  <c r="AB39" i="14"/>
  <c r="AB38" i="14" s="1"/>
  <c r="AF37" i="14"/>
  <c r="AB37" i="14"/>
  <c r="Y5" i="14"/>
  <c r="AC5" i="14"/>
  <c r="AG5" i="14"/>
  <c r="W7" i="14"/>
  <c r="AD7" i="14"/>
  <c r="AH7" i="14"/>
  <c r="W9" i="14"/>
  <c r="AA9" i="14"/>
  <c r="AH9" i="14"/>
  <c r="W11" i="14"/>
  <c r="AA11" i="14"/>
  <c r="AH11" i="14"/>
  <c r="X13" i="14"/>
  <c r="AB13" i="14"/>
  <c r="AF13" i="14"/>
  <c r="Y21" i="14"/>
  <c r="AC21" i="14"/>
  <c r="AJ21" i="14"/>
  <c r="AC23" i="14"/>
  <c r="AG29" i="14"/>
  <c r="Z5" i="14"/>
  <c r="AD5" i="14"/>
  <c r="AH5" i="14"/>
  <c r="X7" i="14"/>
  <c r="AE7" i="14"/>
  <c r="AI7" i="14"/>
  <c r="X9" i="14"/>
  <c r="AE9" i="14"/>
  <c r="AI9" i="14"/>
  <c r="X11" i="14"/>
  <c r="AB11" i="14"/>
  <c r="AI11" i="14"/>
  <c r="Y13" i="14"/>
  <c r="AC13" i="14"/>
  <c r="AG13" i="14"/>
  <c r="Z21" i="14"/>
  <c r="AD21" i="14"/>
  <c r="AG23" i="14"/>
  <c r="W25" i="14"/>
  <c r="X27" i="14"/>
  <c r="AA5" i="14"/>
  <c r="AE5" i="14"/>
  <c r="AI5" i="14"/>
  <c r="AB7" i="14"/>
  <c r="AF7" i="14"/>
  <c r="AJ7" i="14"/>
  <c r="Y9" i="14"/>
  <c r="AF9" i="14"/>
  <c r="AJ9" i="14"/>
  <c r="Y11" i="14"/>
  <c r="AC11" i="14"/>
  <c r="AJ11" i="14"/>
  <c r="V13" i="14"/>
  <c r="Z13" i="14"/>
  <c r="AD13" i="14"/>
  <c r="AA21" i="14"/>
  <c r="AF21" i="14"/>
  <c r="AA25" i="14"/>
  <c r="AB27" i="14"/>
  <c r="AB26" i="14" s="1"/>
  <c r="Y29" i="14"/>
  <c r="AH47" i="14"/>
  <c r="L44" i="13"/>
  <c r="D50" i="13"/>
  <c r="AB15" i="13"/>
  <c r="F17" i="13"/>
  <c r="H18" i="13"/>
  <c r="F19" i="13"/>
  <c r="D20" i="13"/>
  <c r="L20" i="13"/>
  <c r="B21" i="13"/>
  <c r="H22" i="13"/>
  <c r="F23" i="13"/>
  <c r="F25" i="13"/>
  <c r="F26" i="13"/>
  <c r="F27" i="13"/>
  <c r="F29" i="13"/>
  <c r="F30" i="13"/>
  <c r="F31" i="13"/>
  <c r="F33" i="13"/>
  <c r="B34" i="13"/>
  <c r="J34" i="13"/>
  <c r="F35" i="13"/>
  <c r="B36" i="13"/>
  <c r="J36" i="13"/>
  <c r="F37" i="13"/>
  <c r="B38" i="13"/>
  <c r="J38" i="13"/>
  <c r="F39" i="13"/>
  <c r="B40" i="13"/>
  <c r="J40" i="13"/>
  <c r="F41" i="13"/>
  <c r="B42" i="13"/>
  <c r="J42" i="13"/>
  <c r="F43" i="13"/>
  <c r="F45" i="13"/>
  <c r="B46" i="13"/>
  <c r="B48" i="13"/>
  <c r="B49" i="13"/>
  <c r="B16" i="13"/>
  <c r="H17" i="13"/>
  <c r="B18" i="13"/>
  <c r="J18" i="13"/>
  <c r="H19" i="13"/>
  <c r="D21" i="13"/>
  <c r="B22" i="13"/>
  <c r="J22" i="13"/>
  <c r="H23" i="13"/>
  <c r="H25" i="13"/>
  <c r="AB25" i="13"/>
  <c r="H26" i="13"/>
  <c r="H27" i="13"/>
  <c r="H29" i="13"/>
  <c r="H30" i="13"/>
  <c r="H31" i="13"/>
  <c r="H33" i="13"/>
  <c r="D34" i="13"/>
  <c r="L34" i="13"/>
  <c r="H35" i="13"/>
  <c r="D36" i="13"/>
  <c r="L36" i="13"/>
  <c r="H37" i="13"/>
  <c r="D38" i="13"/>
  <c r="L38" i="13"/>
  <c r="H39" i="13"/>
  <c r="D40" i="13"/>
  <c r="L40" i="13"/>
  <c r="H41" i="13"/>
  <c r="D42" i="13"/>
  <c r="L42" i="13"/>
  <c r="H43" i="13"/>
  <c r="H45" i="13"/>
  <c r="D46" i="13"/>
  <c r="D48" i="13"/>
  <c r="D49" i="13"/>
  <c r="D16" i="13"/>
  <c r="B17" i="13"/>
  <c r="D18" i="13"/>
  <c r="L18" i="13"/>
  <c r="J19" i="13"/>
  <c r="F21" i="13"/>
  <c r="D22" i="13"/>
  <c r="L22" i="13"/>
  <c r="J23" i="13"/>
  <c r="B24" i="13"/>
  <c r="J24" i="13"/>
  <c r="B25" i="13"/>
  <c r="B26" i="13"/>
  <c r="J26" i="13"/>
  <c r="J27" i="13"/>
  <c r="B28" i="13"/>
  <c r="J28" i="13"/>
  <c r="B29" i="13"/>
  <c r="B30" i="13"/>
  <c r="J30" i="13"/>
  <c r="J31" i="13"/>
  <c r="B32" i="13"/>
  <c r="J32" i="13"/>
  <c r="B33" i="13"/>
  <c r="F34" i="13"/>
  <c r="J35" i="13"/>
  <c r="B37" i="13"/>
  <c r="F38" i="13"/>
  <c r="J39" i="13"/>
  <c r="B41" i="13"/>
  <c r="F42" i="13"/>
  <c r="J43" i="13"/>
  <c r="B44" i="13"/>
  <c r="J44" i="13"/>
  <c r="B45" i="13"/>
  <c r="F46" i="13"/>
  <c r="F47" i="13"/>
  <c r="B50" i="13"/>
  <c r="D17" i="13"/>
  <c r="F18" i="13"/>
  <c r="L19" i="13"/>
  <c r="B20" i="13"/>
  <c r="J20" i="13"/>
  <c r="AB20" i="13"/>
  <c r="H21" i="13"/>
  <c r="F22" i="13"/>
  <c r="L23" i="13"/>
  <c r="D24" i="13"/>
  <c r="L24" i="13"/>
  <c r="D25" i="13"/>
  <c r="D26" i="13"/>
  <c r="L26" i="13"/>
  <c r="L27" i="13"/>
  <c r="D28" i="13"/>
  <c r="L28" i="13"/>
  <c r="D29" i="13"/>
  <c r="D30" i="13"/>
  <c r="L30" i="13"/>
  <c r="L31" i="13"/>
  <c r="D32" i="13"/>
  <c r="L32" i="13"/>
  <c r="D33" i="13"/>
  <c r="H34" i="13"/>
  <c r="L35" i="13"/>
  <c r="D37" i="13"/>
  <c r="H38" i="13"/>
  <c r="L39" i="13"/>
  <c r="D41" i="13"/>
  <c r="H42" i="13"/>
  <c r="L43" i="13"/>
  <c r="D44" i="13"/>
  <c r="D45" i="13"/>
  <c r="H46" i="13"/>
  <c r="H47" i="13"/>
  <c r="P43" i="12"/>
  <c r="P42" i="12"/>
  <c r="P41" i="12"/>
  <c r="H43" i="12"/>
  <c r="H42" i="12"/>
  <c r="H41" i="12"/>
  <c r="P38" i="12"/>
  <c r="K38" i="12"/>
  <c r="H38" i="12"/>
  <c r="C38" i="12"/>
  <c r="P37" i="12"/>
  <c r="K37" i="12"/>
  <c r="H37" i="12"/>
  <c r="C37" i="12"/>
  <c r="P36" i="12"/>
  <c r="K36" i="12"/>
  <c r="H36" i="12"/>
  <c r="C36" i="12"/>
  <c r="P35" i="12"/>
  <c r="H35" i="12"/>
  <c r="P34" i="12"/>
  <c r="K34" i="12"/>
  <c r="H34" i="12"/>
  <c r="C34" i="12"/>
  <c r="P33" i="12"/>
  <c r="K33" i="12"/>
  <c r="H33" i="12"/>
  <c r="C33" i="12"/>
  <c r="P32" i="12"/>
  <c r="K32" i="12"/>
  <c r="H32" i="12"/>
  <c r="C32" i="12"/>
  <c r="P31" i="12"/>
  <c r="H31" i="12"/>
  <c r="P30" i="12"/>
  <c r="K30" i="12"/>
  <c r="H30" i="12"/>
  <c r="C30" i="12"/>
  <c r="P29" i="12"/>
  <c r="K29" i="12"/>
  <c r="H29" i="12"/>
  <c r="C29" i="12"/>
  <c r="P28" i="12"/>
  <c r="K28" i="12"/>
  <c r="H28" i="12"/>
  <c r="C28" i="12"/>
  <c r="P27" i="12"/>
  <c r="H27" i="12"/>
  <c r="P26" i="12"/>
  <c r="K26" i="12"/>
  <c r="H26" i="12"/>
  <c r="C26" i="12"/>
  <c r="P25" i="12"/>
  <c r="K25" i="12"/>
  <c r="H25" i="12"/>
  <c r="C25" i="12"/>
  <c r="P24" i="12"/>
  <c r="K24" i="12"/>
  <c r="H24" i="12"/>
  <c r="C24" i="12"/>
  <c r="P23" i="12"/>
  <c r="H23" i="12"/>
  <c r="P22" i="12"/>
  <c r="H22" i="12"/>
  <c r="C22" i="12"/>
  <c r="P21" i="12"/>
  <c r="K21" i="12"/>
  <c r="H21" i="12"/>
  <c r="C21" i="12"/>
  <c r="P20" i="12"/>
  <c r="K20" i="12"/>
  <c r="H20" i="12"/>
  <c r="C20" i="12"/>
  <c r="P19" i="12"/>
  <c r="H19" i="12"/>
  <c r="P18" i="12"/>
  <c r="H18" i="12"/>
  <c r="C18" i="12"/>
  <c r="P17" i="12"/>
  <c r="K17" i="12"/>
  <c r="H17" i="12"/>
  <c r="C17" i="12"/>
  <c r="P16" i="12"/>
  <c r="K16" i="12"/>
  <c r="H16" i="12"/>
  <c r="C16" i="12"/>
  <c r="P15" i="12"/>
  <c r="H15" i="12"/>
  <c r="P14" i="12"/>
  <c r="K14" i="12"/>
  <c r="H14" i="12"/>
  <c r="P13" i="12"/>
  <c r="K13" i="12"/>
  <c r="H13" i="12"/>
  <c r="C13" i="12"/>
  <c r="P12" i="12"/>
  <c r="K12" i="12"/>
  <c r="H12" i="12"/>
  <c r="C12" i="12"/>
  <c r="P11" i="12"/>
  <c r="H11" i="12"/>
  <c r="P10" i="12"/>
  <c r="K10" i="12"/>
  <c r="H10" i="12"/>
  <c r="P9" i="12"/>
  <c r="K9" i="12"/>
  <c r="H9" i="12"/>
  <c r="C9" i="12"/>
  <c r="P8" i="12"/>
  <c r="K8" i="12"/>
  <c r="H8" i="12"/>
  <c r="C8" i="12"/>
  <c r="P7" i="12"/>
  <c r="H7" i="12"/>
  <c r="P6" i="12"/>
  <c r="K6" i="12"/>
  <c r="H6" i="12"/>
  <c r="P5" i="12"/>
  <c r="K5" i="12"/>
  <c r="H5" i="12"/>
  <c r="C5" i="12"/>
  <c r="P4" i="12"/>
  <c r="K4" i="12"/>
  <c r="H4" i="12"/>
  <c r="C4" i="12"/>
  <c r="P3" i="12"/>
  <c r="H3" i="12"/>
  <c r="L17" i="19" l="1"/>
  <c r="U15" i="19"/>
  <c r="Y35" i="20" s="1"/>
  <c r="L33" i="19"/>
  <c r="AA26" i="19"/>
  <c r="L25" i="20" s="1"/>
  <c r="N22" i="19"/>
  <c r="U19" i="19"/>
  <c r="N18" i="19"/>
  <c r="P30" i="19"/>
  <c r="AA29" i="19"/>
  <c r="N34" i="19"/>
  <c r="N30" i="19"/>
  <c r="N26" i="19"/>
  <c r="AA32" i="19"/>
  <c r="U22" i="19"/>
  <c r="T54" i="20"/>
  <c r="Y51" i="20" s="1"/>
  <c r="L22" i="20"/>
  <c r="L6" i="20"/>
  <c r="L26" i="20"/>
  <c r="U16" i="19"/>
  <c r="AB35" i="20" s="1"/>
  <c r="J37" i="19"/>
  <c r="L25" i="19"/>
  <c r="AA27" i="19"/>
  <c r="L21" i="19"/>
  <c r="AA28" i="19"/>
  <c r="J29" i="19"/>
  <c r="J25" i="19"/>
  <c r="U17" i="19"/>
  <c r="AE35" i="20" s="1"/>
  <c r="J33" i="19"/>
  <c r="U14" i="19"/>
  <c r="V35" i="20" s="1"/>
  <c r="J17" i="19"/>
  <c r="J21" i="19"/>
  <c r="AA25" i="19"/>
  <c r="L29" i="19"/>
  <c r="N38" i="19"/>
  <c r="P26" i="19"/>
  <c r="P22" i="19"/>
  <c r="U21" i="19"/>
  <c r="AA31" i="19"/>
  <c r="AE22" i="14"/>
  <c r="Y10" i="14"/>
  <c r="AE6" i="14"/>
  <c r="Y58" i="14"/>
  <c r="AE54" i="14"/>
  <c r="Y12" i="14"/>
  <c r="Y28" i="14"/>
  <c r="AH22" i="14"/>
  <c r="AH6" i="14"/>
  <c r="AE20" i="14"/>
  <c r="AE4" i="14"/>
  <c r="AB28" i="14"/>
  <c r="AH24" i="14"/>
  <c r="Y56" i="14"/>
  <c r="AB20" i="14"/>
  <c r="AB12" i="14"/>
  <c r="AH8" i="14"/>
  <c r="AB54" i="14"/>
  <c r="Y40" i="14"/>
  <c r="AE38" i="14"/>
  <c r="Y42" i="14"/>
  <c r="AH20" i="14"/>
  <c r="AH4" i="14"/>
  <c r="AE52" i="14"/>
  <c r="AB4" i="14"/>
  <c r="AH26" i="14"/>
  <c r="AE36" i="14"/>
  <c r="AE28" i="14"/>
  <c r="AH10" i="14"/>
  <c r="AE12" i="14"/>
  <c r="AB58" i="14"/>
  <c r="AB42" i="14"/>
  <c r="AE24" i="14"/>
  <c r="AB10" i="14"/>
  <c r="AE8" i="14"/>
  <c r="AB52" i="14"/>
  <c r="AB36" i="14"/>
  <c r="AB22" i="14"/>
  <c r="Y8" i="14"/>
  <c r="Y24" i="14"/>
  <c r="AB6" i="14"/>
  <c r="AL13" i="14"/>
  <c r="V12" i="14"/>
  <c r="Y4" i="14"/>
  <c r="AL5" i="14"/>
  <c r="AL29" i="14"/>
  <c r="V28" i="14"/>
  <c r="AL27" i="14"/>
  <c r="V26" i="14"/>
  <c r="AL43" i="14"/>
  <c r="V42" i="14"/>
  <c r="V6" i="14"/>
  <c r="AL7" i="14"/>
  <c r="AL21" i="14"/>
  <c r="Y20" i="14"/>
  <c r="Y52" i="14"/>
  <c r="AK52" i="14" s="1"/>
  <c r="AL53" i="14"/>
  <c r="AL25" i="14"/>
  <c r="V24" i="14"/>
  <c r="V58" i="14"/>
  <c r="AL59" i="14"/>
  <c r="AL9" i="14"/>
  <c r="V8" i="14"/>
  <c r="AL39" i="14"/>
  <c r="V38" i="14"/>
  <c r="V40" i="14"/>
  <c r="AL41" i="14"/>
  <c r="V22" i="14"/>
  <c r="AL23" i="14"/>
  <c r="V10" i="14"/>
  <c r="AL11" i="14"/>
  <c r="AL37" i="14"/>
  <c r="Y36" i="14"/>
  <c r="AL55" i="14"/>
  <c r="V54" i="14"/>
  <c r="AL57" i="14"/>
  <c r="V56" i="14"/>
  <c r="C6" i="12"/>
  <c r="C10" i="12"/>
  <c r="C14" i="12"/>
  <c r="K18" i="12"/>
  <c r="K22" i="12"/>
  <c r="C3" i="12"/>
  <c r="K3" i="12"/>
  <c r="C7" i="12"/>
  <c r="K7" i="12"/>
  <c r="C11" i="12"/>
  <c r="K11" i="12"/>
  <c r="C15" i="12"/>
  <c r="K15" i="12"/>
  <c r="C19" i="12"/>
  <c r="K19" i="12"/>
  <c r="C23" i="12"/>
  <c r="K23" i="12"/>
  <c r="C27" i="12"/>
  <c r="K27" i="12"/>
  <c r="C31" i="12"/>
  <c r="K31" i="12"/>
  <c r="C35" i="12"/>
  <c r="K35" i="12"/>
  <c r="T38" i="20" l="1"/>
  <c r="L5" i="20"/>
  <c r="L21" i="20"/>
  <c r="T36" i="20"/>
  <c r="L17" i="20"/>
  <c r="D9" i="20"/>
  <c r="Q9" i="20" s="1"/>
  <c r="D5" i="20"/>
  <c r="L13" i="20"/>
  <c r="L9" i="20"/>
  <c r="D25" i="20"/>
  <c r="T40" i="20"/>
  <c r="D26" i="20"/>
  <c r="T56" i="20"/>
  <c r="AB51" i="20" s="1"/>
  <c r="L14" i="20"/>
  <c r="L10" i="20"/>
  <c r="T42" i="20"/>
  <c r="D21" i="20"/>
  <c r="Q21" i="20" s="1"/>
  <c r="D17" i="20"/>
  <c r="D13" i="20"/>
  <c r="D22" i="20"/>
  <c r="D18" i="20"/>
  <c r="D14" i="20"/>
  <c r="T58" i="20"/>
  <c r="AE51" i="20" s="1"/>
  <c r="D10" i="20"/>
  <c r="D6" i="20"/>
  <c r="T52" i="20"/>
  <c r="V51" i="20" s="1"/>
  <c r="L18" i="20"/>
  <c r="AK56" i="14"/>
  <c r="AM56" i="14" s="1"/>
  <c r="AP56" i="14" s="1"/>
  <c r="AK8" i="14"/>
  <c r="AB14" i="14" s="1"/>
  <c r="AK54" i="14"/>
  <c r="Y62" i="14" s="1"/>
  <c r="AK40" i="14"/>
  <c r="AB46" i="14" s="1"/>
  <c r="AK38" i="14"/>
  <c r="AM38" i="14" s="1"/>
  <c r="AP38" i="14" s="1"/>
  <c r="AK20" i="14"/>
  <c r="AM20" i="14" s="1"/>
  <c r="AP20" i="14" s="1"/>
  <c r="AK4" i="14"/>
  <c r="V14" i="14" s="1"/>
  <c r="AK36" i="14"/>
  <c r="AM36" i="14" s="1"/>
  <c r="AP36" i="14" s="1"/>
  <c r="AK10" i="14"/>
  <c r="AE14" i="14" s="1"/>
  <c r="AK26" i="14"/>
  <c r="AE30" i="14" s="1"/>
  <c r="AK28" i="14"/>
  <c r="AH30" i="14" s="1"/>
  <c r="AK12" i="14"/>
  <c r="AM12" i="14" s="1"/>
  <c r="AP12" i="14" s="1"/>
  <c r="AK58" i="14"/>
  <c r="AM58" i="14" s="1"/>
  <c r="AP58" i="14" s="1"/>
  <c r="AK42" i="14"/>
  <c r="AM42" i="14" s="1"/>
  <c r="AP42" i="14" s="1"/>
  <c r="AK22" i="14"/>
  <c r="Y30" i="14" s="1"/>
  <c r="AK24" i="14"/>
  <c r="AM24" i="14" s="1"/>
  <c r="AP24" i="14" s="1"/>
  <c r="AK6" i="14"/>
  <c r="Y14" i="14" s="1"/>
  <c r="AM52" i="14"/>
  <c r="AP52" i="14" s="1"/>
  <c r="V62" i="14"/>
  <c r="AG57" i="12"/>
  <c r="AF55" i="12"/>
  <c r="AE53" i="12"/>
  <c r="AD55" i="12"/>
  <c r="AC53" i="12"/>
  <c r="Y59" i="12"/>
  <c r="AA53" i="12"/>
  <c r="W59" i="12"/>
  <c r="V57" i="12"/>
  <c r="AF41" i="12"/>
  <c r="AE39" i="12"/>
  <c r="AC43" i="12"/>
  <c r="AB39" i="12"/>
  <c r="Z43" i="12"/>
  <c r="Y41" i="12"/>
  <c r="W43" i="12"/>
  <c r="V41" i="12"/>
  <c r="AJ27" i="12"/>
  <c r="AI25" i="12"/>
  <c r="AH23" i="12"/>
  <c r="AG29" i="12"/>
  <c r="AF25" i="12"/>
  <c r="AE23" i="12"/>
  <c r="AD29" i="12"/>
  <c r="AC27" i="12"/>
  <c r="AB23" i="12"/>
  <c r="AA29" i="12"/>
  <c r="Z27" i="12"/>
  <c r="Y25" i="12"/>
  <c r="X29" i="12"/>
  <c r="W27" i="12"/>
  <c r="V25" i="12"/>
  <c r="AJ11" i="12"/>
  <c r="AI9" i="12"/>
  <c r="AH7" i="12"/>
  <c r="AG13" i="12"/>
  <c r="AF9" i="12"/>
  <c r="AE7" i="12"/>
  <c r="AD13" i="12"/>
  <c r="AC11" i="12"/>
  <c r="AB7" i="12"/>
  <c r="AA13" i="12"/>
  <c r="Z11" i="12"/>
  <c r="Y9" i="12"/>
  <c r="X13" i="12"/>
  <c r="W11" i="12"/>
  <c r="V9" i="12"/>
  <c r="AF57" i="12"/>
  <c r="AE55" i="12"/>
  <c r="AD59" i="12"/>
  <c r="AC55" i="12"/>
  <c r="AB53" i="12"/>
  <c r="AA57" i="12"/>
  <c r="Z53" i="12"/>
  <c r="V59" i="12"/>
  <c r="X55" i="12"/>
  <c r="AE41" i="12"/>
  <c r="AG37" i="12"/>
  <c r="AB43" i="12"/>
  <c r="AD37" i="12"/>
  <c r="Y43" i="12"/>
  <c r="AA37" i="12"/>
  <c r="V43" i="12"/>
  <c r="X39" i="12"/>
  <c r="AI27" i="12"/>
  <c r="AH25" i="12"/>
  <c r="AJ21" i="12"/>
  <c r="AF29" i="12"/>
  <c r="AE25" i="12"/>
  <c r="AG21" i="12"/>
  <c r="AC29" i="12"/>
  <c r="AB27" i="12"/>
  <c r="AD21" i="12"/>
  <c r="Z29" i="12"/>
  <c r="Y27" i="12"/>
  <c r="AA21" i="12"/>
  <c r="W29" i="12"/>
  <c r="V27" i="12"/>
  <c r="X23" i="12"/>
  <c r="AI11" i="12"/>
  <c r="AH9" i="12"/>
  <c r="AJ5" i="12"/>
  <c r="AF13" i="12"/>
  <c r="AE9" i="12"/>
  <c r="AG5" i="12"/>
  <c r="AC13" i="12"/>
  <c r="AB11" i="12"/>
  <c r="AD5" i="12"/>
  <c r="Z13" i="12"/>
  <c r="Y11" i="12"/>
  <c r="AA5" i="12"/>
  <c r="W13" i="12"/>
  <c r="V11" i="12"/>
  <c r="X7" i="12"/>
  <c r="AE57" i="12"/>
  <c r="AG53" i="12"/>
  <c r="AC59" i="12"/>
  <c r="AB55" i="12"/>
  <c r="AA59" i="12"/>
  <c r="Z57" i="12"/>
  <c r="Y53" i="12"/>
  <c r="X57" i="12"/>
  <c r="W55" i="12"/>
  <c r="AG39" i="12"/>
  <c r="AF37" i="12"/>
  <c r="AD39" i="12"/>
  <c r="AC37" i="12"/>
  <c r="AA41" i="12"/>
  <c r="Z37" i="12"/>
  <c r="X41" i="12"/>
  <c r="W39" i="12"/>
  <c r="AH27" i="12"/>
  <c r="AJ23" i="12"/>
  <c r="AI21" i="12"/>
  <c r="AE29" i="12"/>
  <c r="AG23" i="12"/>
  <c r="AF21" i="12"/>
  <c r="AB29" i="12"/>
  <c r="AD23" i="12"/>
  <c r="AC21" i="12"/>
  <c r="Y29" i="12"/>
  <c r="AA25" i="12"/>
  <c r="Z21" i="12"/>
  <c r="V29" i="12"/>
  <c r="X25" i="12"/>
  <c r="W23" i="12"/>
  <c r="AH11" i="12"/>
  <c r="AJ7" i="12"/>
  <c r="AI5" i="12"/>
  <c r="AE13" i="12"/>
  <c r="AG7" i="12"/>
  <c r="AF5" i="12"/>
  <c r="AB13" i="12"/>
  <c r="AD7" i="12"/>
  <c r="AC5" i="12"/>
  <c r="Y13" i="12"/>
  <c r="AA9" i="12"/>
  <c r="Z5" i="12"/>
  <c r="V13" i="12"/>
  <c r="X9" i="12"/>
  <c r="W7" i="12"/>
  <c r="AG55" i="12"/>
  <c r="AF53" i="12"/>
  <c r="Y57" i="12"/>
  <c r="AF39" i="12"/>
  <c r="AB37" i="12"/>
  <c r="X43" i="12"/>
  <c r="AI23" i="12"/>
  <c r="AE21" i="12"/>
  <c r="AA27" i="12"/>
  <c r="W25" i="12"/>
  <c r="AH5" i="12"/>
  <c r="AD11" i="12"/>
  <c r="Z9" i="12"/>
  <c r="V7" i="12"/>
  <c r="AB59" i="12"/>
  <c r="X59" i="12"/>
  <c r="AE37" i="12"/>
  <c r="AA43" i="12"/>
  <c r="W41" i="12"/>
  <c r="AH21" i="12"/>
  <c r="AD27" i="12"/>
  <c r="Z25" i="12"/>
  <c r="V23" i="12"/>
  <c r="AG9" i="12"/>
  <c r="AC7" i="12"/>
  <c r="Y5" i="12"/>
  <c r="AD53" i="12"/>
  <c r="W57" i="12"/>
  <c r="AD43" i="12"/>
  <c r="Z41" i="12"/>
  <c r="V39" i="12"/>
  <c r="AG25" i="12"/>
  <c r="AC23" i="12"/>
  <c r="Y21" i="12"/>
  <c r="AJ9" i="12"/>
  <c r="AF7" i="12"/>
  <c r="AB5" i="12"/>
  <c r="X11" i="12"/>
  <c r="Z59" i="12"/>
  <c r="V55" i="12"/>
  <c r="AG41" i="12"/>
  <c r="AC39" i="12"/>
  <c r="Y37" i="12"/>
  <c r="AJ25" i="12"/>
  <c r="AF23" i="12"/>
  <c r="AB21" i="12"/>
  <c r="X27" i="12"/>
  <c r="AI7" i="12"/>
  <c r="AE5" i="12"/>
  <c r="AA11" i="12"/>
  <c r="W9" i="12"/>
  <c r="AJ63" i="12"/>
  <c r="AI63" i="12"/>
  <c r="AH63" i="12"/>
  <c r="H34" i="6"/>
  <c r="F34" i="6"/>
  <c r="B3" i="7"/>
  <c r="B5" i="7"/>
  <c r="B4" i="7"/>
  <c r="B7" i="7"/>
  <c r="B6" i="7"/>
  <c r="B2" i="7"/>
  <c r="AE22" i="12" l="1"/>
  <c r="AE20" i="12"/>
  <c r="Y28" i="12"/>
  <c r="Y26" i="12"/>
  <c r="Y10" i="12"/>
  <c r="AE6" i="12"/>
  <c r="AH22" i="12"/>
  <c r="AB28" i="12"/>
  <c r="Y12" i="12"/>
  <c r="AH6" i="12"/>
  <c r="V10" i="12"/>
  <c r="AE4" i="12"/>
  <c r="V54" i="12"/>
  <c r="AB12" i="12"/>
  <c r="Y52" i="12"/>
  <c r="AH8" i="12"/>
  <c r="Y42" i="12"/>
  <c r="AE54" i="12"/>
  <c r="AB54" i="12"/>
  <c r="AH24" i="12"/>
  <c r="Y56" i="12"/>
  <c r="AB4" i="12"/>
  <c r="V8" i="12"/>
  <c r="Y58" i="12"/>
  <c r="AE38" i="12"/>
  <c r="Y40" i="12"/>
  <c r="AB38" i="12"/>
  <c r="AB20" i="12"/>
  <c r="AH20" i="12"/>
  <c r="AE52" i="12"/>
  <c r="V58" i="12"/>
  <c r="AE56" i="12"/>
  <c r="AB58" i="12"/>
  <c r="V56" i="12"/>
  <c r="AB52" i="12"/>
  <c r="V12" i="12"/>
  <c r="AH4" i="12"/>
  <c r="AH26" i="12"/>
  <c r="V6" i="12"/>
  <c r="Y4" i="12"/>
  <c r="AE28" i="12"/>
  <c r="AE12" i="12"/>
  <c r="AE36" i="12"/>
  <c r="AH10" i="12"/>
  <c r="AB42" i="12"/>
  <c r="AB36" i="12"/>
  <c r="AE40" i="12"/>
  <c r="AB26" i="12"/>
  <c r="AB6" i="12"/>
  <c r="Y24" i="12"/>
  <c r="AE24" i="12"/>
  <c r="AE8" i="12"/>
  <c r="AB10" i="12"/>
  <c r="AB22" i="12"/>
  <c r="Y8" i="12"/>
  <c r="AB62" i="14"/>
  <c r="AD63" i="14" s="1"/>
  <c r="AM54" i="14"/>
  <c r="AP54" i="14" s="1"/>
  <c r="V30" i="14"/>
  <c r="X31" i="14" s="1"/>
  <c r="AM8" i="14"/>
  <c r="AP8" i="14" s="1"/>
  <c r="Y46" i="14"/>
  <c r="Y47" i="14" s="1"/>
  <c r="V46" i="14"/>
  <c r="W47" i="14" s="1"/>
  <c r="AM4" i="14"/>
  <c r="AP4" i="14" s="1"/>
  <c r="AM40" i="14"/>
  <c r="AP40" i="14" s="1"/>
  <c r="AM10" i="14"/>
  <c r="AP10" i="14" s="1"/>
  <c r="AE62" i="14"/>
  <c r="AG63" i="14" s="1"/>
  <c r="AM26" i="14"/>
  <c r="AP26" i="14" s="1"/>
  <c r="AE46" i="14"/>
  <c r="AG47" i="14" s="1"/>
  <c r="AM28" i="14"/>
  <c r="AP28" i="14" s="1"/>
  <c r="AH14" i="14"/>
  <c r="AN54" i="14" s="1"/>
  <c r="AB30" i="14"/>
  <c r="AC31" i="14" s="1"/>
  <c r="AM22" i="14"/>
  <c r="AP22" i="14" s="1"/>
  <c r="AM6" i="14"/>
  <c r="AP6" i="14" s="1"/>
  <c r="AN28" i="14"/>
  <c r="AB15" i="14"/>
  <c r="AD15" i="14"/>
  <c r="AC15" i="14"/>
  <c r="AF31" i="14"/>
  <c r="AE31" i="14"/>
  <c r="AG31" i="14"/>
  <c r="AJ31" i="14"/>
  <c r="AI31" i="14"/>
  <c r="AH31" i="14"/>
  <c r="AE47" i="14"/>
  <c r="V47" i="14"/>
  <c r="AF15" i="14"/>
  <c r="AE15" i="14"/>
  <c r="AG15" i="14"/>
  <c r="X15" i="14"/>
  <c r="W15" i="14"/>
  <c r="V15" i="14"/>
  <c r="AA31" i="14"/>
  <c r="Z31" i="14"/>
  <c r="Y31" i="14"/>
  <c r="X63" i="14"/>
  <c r="W63" i="14"/>
  <c r="V63" i="14"/>
  <c r="AD47" i="14"/>
  <c r="AC47" i="14"/>
  <c r="AB47" i="14"/>
  <c r="AA63" i="14"/>
  <c r="Z63" i="14"/>
  <c r="Y63" i="14"/>
  <c r="AA15" i="14"/>
  <c r="Z15" i="14"/>
  <c r="Y15" i="14"/>
  <c r="AB63" i="14"/>
  <c r="AL37" i="12"/>
  <c r="Y36" i="12"/>
  <c r="AL39" i="12"/>
  <c r="V38" i="12"/>
  <c r="AL13" i="12"/>
  <c r="AL27" i="12"/>
  <c r="V26" i="12"/>
  <c r="AL41" i="12"/>
  <c r="V40" i="12"/>
  <c r="Y20" i="12"/>
  <c r="AL21" i="12"/>
  <c r="V22" i="12"/>
  <c r="AL23" i="12"/>
  <c r="AL53" i="12"/>
  <c r="AL11" i="12"/>
  <c r="AL25" i="12"/>
  <c r="V24" i="12"/>
  <c r="AL5" i="12"/>
  <c r="AL59" i="12"/>
  <c r="AL9" i="12"/>
  <c r="AL55" i="12"/>
  <c r="AL7" i="12"/>
  <c r="V28" i="12"/>
  <c r="AL29" i="12"/>
  <c r="V42" i="12"/>
  <c r="AL43" i="12"/>
  <c r="AL57" i="12"/>
  <c r="B4" i="9"/>
  <c r="B2" i="9"/>
  <c r="AA47" i="14" l="1"/>
  <c r="AK54" i="12"/>
  <c r="AM54" i="12" s="1"/>
  <c r="AK38" i="12"/>
  <c r="AM38" i="12" s="1"/>
  <c r="AK20" i="12"/>
  <c r="AK58" i="12"/>
  <c r="AE62" i="12" s="1"/>
  <c r="AK56" i="12"/>
  <c r="AK6" i="12"/>
  <c r="AM6" i="12" s="1"/>
  <c r="AK12" i="12"/>
  <c r="AH14" i="12" s="1"/>
  <c r="AJ15" i="12" s="1"/>
  <c r="AK28" i="12"/>
  <c r="AK4" i="12"/>
  <c r="AK52" i="12"/>
  <c r="V62" i="12" s="1"/>
  <c r="V63" i="12" s="1"/>
  <c r="AK42" i="12"/>
  <c r="AK10" i="12"/>
  <c r="AE14" i="12" s="1"/>
  <c r="AF15" i="12" s="1"/>
  <c r="AK24" i="12"/>
  <c r="AK36" i="12"/>
  <c r="AK40" i="12"/>
  <c r="AK26" i="12"/>
  <c r="AK8" i="12"/>
  <c r="AM8" i="12" s="1"/>
  <c r="AK22" i="12"/>
  <c r="Z47" i="14"/>
  <c r="AC63" i="14"/>
  <c r="V31" i="14"/>
  <c r="W31" i="14"/>
  <c r="X47" i="14"/>
  <c r="AE63" i="14"/>
  <c r="AF63" i="14"/>
  <c r="AB31" i="14"/>
  <c r="AF47" i="14"/>
  <c r="AI15" i="14"/>
  <c r="AN58" i="14"/>
  <c r="AN38" i="14"/>
  <c r="AN24" i="14"/>
  <c r="AN6" i="14"/>
  <c r="AJ15" i="14"/>
  <c r="AN20" i="14"/>
  <c r="AN26" i="14"/>
  <c r="AN36" i="14"/>
  <c r="AN42" i="14"/>
  <c r="AN12" i="14"/>
  <c r="AN52" i="14"/>
  <c r="AN56" i="14"/>
  <c r="AN10" i="14"/>
  <c r="AN22" i="14"/>
  <c r="AN8" i="14"/>
  <c r="AH15" i="14"/>
  <c r="AN40" i="14"/>
  <c r="AN4" i="14"/>
  <c r="AD31" i="14"/>
  <c r="AM10" i="12"/>
  <c r="AH46" i="12"/>
  <c r="AI47" i="12" s="1"/>
  <c r="Y14" i="12"/>
  <c r="AJ47" i="12"/>
  <c r="B9" i="9"/>
  <c r="AM20" i="12" l="1"/>
  <c r="AM12" i="12"/>
  <c r="V30" i="12"/>
  <c r="V31" i="12" s="1"/>
  <c r="V14" i="12"/>
  <c r="W15" i="12" s="1"/>
  <c r="AM58" i="12"/>
  <c r="Y62" i="12"/>
  <c r="AA63" i="12" s="1"/>
  <c r="Y46" i="12"/>
  <c r="Y47" i="12" s="1"/>
  <c r="AB62" i="12"/>
  <c r="AB63" i="12" s="1"/>
  <c r="AM52" i="12"/>
  <c r="AM42" i="12"/>
  <c r="AM40" i="12"/>
  <c r="AM56" i="12"/>
  <c r="AM36" i="12"/>
  <c r="AH30" i="12"/>
  <c r="AJ31" i="12" s="1"/>
  <c r="AE30" i="12"/>
  <c r="AG31" i="12" s="1"/>
  <c r="AM24" i="12"/>
  <c r="Y30" i="12"/>
  <c r="Y31" i="12" s="1"/>
  <c r="AI15" i="12"/>
  <c r="AH15" i="12"/>
  <c r="AM28" i="12"/>
  <c r="AM4" i="12"/>
  <c r="AB30" i="12"/>
  <c r="AB31" i="12" s="1"/>
  <c r="AE46" i="12"/>
  <c r="AG47" i="12" s="1"/>
  <c r="AE15" i="12"/>
  <c r="AG15" i="12"/>
  <c r="V46" i="12"/>
  <c r="AB46" i="12"/>
  <c r="AC47" i="12" s="1"/>
  <c r="AM26" i="12"/>
  <c r="AB14" i="12"/>
  <c r="AD15" i="12" s="1"/>
  <c r="AM22" i="12"/>
  <c r="AO42" i="14"/>
  <c r="AO6" i="14"/>
  <c r="AO20" i="14"/>
  <c r="AO56" i="14"/>
  <c r="AO8" i="14"/>
  <c r="AO26" i="14"/>
  <c r="AO58" i="14"/>
  <c r="AO24" i="14"/>
  <c r="AO40" i="14"/>
  <c r="AO12" i="14"/>
  <c r="AO36" i="14"/>
  <c r="AO22" i="14"/>
  <c r="AO4" i="14"/>
  <c r="AO54" i="14"/>
  <c r="AO28" i="14"/>
  <c r="AO10" i="14"/>
  <c r="AO52" i="14"/>
  <c r="AO38" i="14"/>
  <c r="W31" i="12"/>
  <c r="X63" i="12"/>
  <c r="S44" i="14"/>
  <c r="W63" i="12"/>
  <c r="AH47" i="12"/>
  <c r="Z15" i="12"/>
  <c r="AA15" i="12"/>
  <c r="Y15" i="12"/>
  <c r="AE63" i="12"/>
  <c r="AF63" i="12"/>
  <c r="AG63" i="12"/>
  <c r="AN26" i="12" l="1"/>
  <c r="AN22" i="12"/>
  <c r="AN20" i="12"/>
  <c r="V15" i="12"/>
  <c r="X31" i="12"/>
  <c r="X15" i="12"/>
  <c r="Z63" i="12"/>
  <c r="Y63" i="12"/>
  <c r="Z47" i="12"/>
  <c r="AA47" i="12"/>
  <c r="AD63" i="12"/>
  <c r="AC63" i="12"/>
  <c r="AN52" i="12"/>
  <c r="AN58" i="12"/>
  <c r="AN54" i="12"/>
  <c r="AN56" i="12"/>
  <c r="AN40" i="12"/>
  <c r="AN42" i="12"/>
  <c r="V47" i="12"/>
  <c r="AN38" i="12"/>
  <c r="AN36" i="12"/>
  <c r="AN28" i="12"/>
  <c r="AN24" i="12"/>
  <c r="Z31" i="12"/>
  <c r="AC31" i="12"/>
  <c r="AA31" i="12"/>
  <c r="X47" i="12"/>
  <c r="AF31" i="12"/>
  <c r="AH31" i="12"/>
  <c r="AI31" i="12"/>
  <c r="AE31" i="12"/>
  <c r="AD31" i="12"/>
  <c r="AE47" i="12"/>
  <c r="AF47" i="12"/>
  <c r="AB47" i="12"/>
  <c r="W47" i="12"/>
  <c r="AN8" i="12"/>
  <c r="AB15" i="12"/>
  <c r="AN10" i="12"/>
  <c r="AD47" i="12"/>
  <c r="AN12" i="12"/>
  <c r="AC15" i="12"/>
  <c r="AN6" i="12"/>
  <c r="AN4" i="12"/>
  <c r="AQ42" i="14"/>
  <c r="S42" i="14" s="1"/>
  <c r="AQ26" i="14"/>
  <c r="S26" i="14" s="1"/>
  <c r="AQ56" i="14"/>
  <c r="S56" i="14" s="1"/>
  <c r="AQ4" i="14"/>
  <c r="S4" i="14" s="1"/>
  <c r="AQ58" i="14"/>
  <c r="S58" i="14" s="1"/>
  <c r="AQ52" i="14"/>
  <c r="S52" i="14" s="1"/>
  <c r="AQ54" i="14"/>
  <c r="S54" i="14" s="1"/>
  <c r="AQ40" i="14"/>
  <c r="S40" i="14" s="1"/>
  <c r="AQ36" i="14"/>
  <c r="S36" i="14" s="1"/>
  <c r="AQ38" i="14"/>
  <c r="S38" i="14" s="1"/>
  <c r="AQ22" i="14"/>
  <c r="S22" i="14" s="1"/>
  <c r="AQ24" i="14"/>
  <c r="S24" i="14" s="1"/>
  <c r="AQ20" i="14"/>
  <c r="S20" i="14" s="1"/>
  <c r="AQ28" i="14"/>
  <c r="S28" i="14" s="1"/>
  <c r="AQ8" i="14"/>
  <c r="S8" i="14" s="1"/>
  <c r="AQ10" i="14"/>
  <c r="S10" i="14" s="1"/>
  <c r="AQ6" i="14"/>
  <c r="S6" i="14" s="1"/>
  <c r="AQ12" i="14"/>
  <c r="S12" i="14" s="1"/>
  <c r="AX9" i="14"/>
  <c r="AX19" i="14"/>
  <c r="S44" i="12"/>
  <c r="AO56" i="12" l="1"/>
  <c r="AO58" i="12"/>
  <c r="AP58" i="12" s="1"/>
  <c r="AO4" i="12"/>
  <c r="AP4" i="12" s="1"/>
  <c r="AO52" i="12"/>
  <c r="AP52" i="12" s="1"/>
  <c r="AO54" i="12"/>
  <c r="AP54" i="12" s="1"/>
  <c r="AO36" i="12"/>
  <c r="AP36" i="12" s="1"/>
  <c r="AO42" i="12"/>
  <c r="AP42" i="12" s="1"/>
  <c r="AO40" i="12"/>
  <c r="AP40" i="12" s="1"/>
  <c r="AO38" i="12"/>
  <c r="AP38" i="12" s="1"/>
  <c r="AO22" i="12"/>
  <c r="AP22" i="12" s="1"/>
  <c r="AO10" i="12"/>
  <c r="AP10" i="12" s="1"/>
  <c r="AO26" i="12"/>
  <c r="AP26" i="12" s="1"/>
  <c r="AO6" i="12"/>
  <c r="AP6" i="12" s="1"/>
  <c r="AO20" i="12"/>
  <c r="AP20" i="12" s="1"/>
  <c r="AO12" i="12"/>
  <c r="AP12" i="12" s="1"/>
  <c r="AO8" i="12"/>
  <c r="AP8" i="12" s="1"/>
  <c r="AO24" i="12"/>
  <c r="AP24" i="12" s="1"/>
  <c r="AP56" i="12"/>
  <c r="AO28" i="12"/>
  <c r="AP28" i="12" s="1"/>
  <c r="D43" i="14"/>
  <c r="Q43" i="14" s="1"/>
  <c r="AX18" i="14" s="1"/>
  <c r="L42" i="14"/>
  <c r="D41" i="14"/>
  <c r="Q41" i="14" s="1"/>
  <c r="AX8" i="14" s="1"/>
  <c r="L41" i="14"/>
  <c r="AQ58" i="12" l="1"/>
  <c r="S58" i="12" s="1"/>
  <c r="AQ36" i="12"/>
  <c r="S36" i="12" s="1"/>
  <c r="AQ10" i="12"/>
  <c r="S10" i="12" s="1"/>
  <c r="AQ42" i="12"/>
  <c r="S42" i="12" s="1"/>
  <c r="AQ24" i="12"/>
  <c r="S24" i="12" s="1"/>
  <c r="AQ40" i="12"/>
  <c r="S40" i="12" s="1"/>
  <c r="AQ6" i="12"/>
  <c r="S6" i="12" s="1"/>
  <c r="AQ38" i="12"/>
  <c r="S38" i="12" s="1"/>
  <c r="AQ56" i="12"/>
  <c r="S56" i="12" s="1"/>
  <c r="AQ4" i="12"/>
  <c r="S4" i="12" s="1"/>
  <c r="AQ12" i="12"/>
  <c r="S12" i="12" s="1"/>
  <c r="AQ8" i="12"/>
  <c r="S8" i="12" s="1"/>
  <c r="AQ28" i="12"/>
  <c r="S28" i="12" s="1"/>
  <c r="AQ22" i="12"/>
  <c r="S22" i="12" s="1"/>
  <c r="AQ54" i="12"/>
  <c r="S54" i="12" s="1"/>
  <c r="AQ26" i="12"/>
  <c r="S26" i="12" s="1"/>
  <c r="AQ20" i="12"/>
  <c r="S20" i="12" s="1"/>
  <c r="AQ52" i="12"/>
  <c r="S52" i="12" s="1"/>
  <c r="AX20" i="14"/>
  <c r="H7" i="3"/>
  <c r="AX21" i="14"/>
  <c r="H8" i="3"/>
  <c r="AX6" i="14"/>
  <c r="B7" i="3"/>
  <c r="AX7" i="14"/>
  <c r="B8" i="3"/>
  <c r="AX5" i="14"/>
  <c r="B6" i="3"/>
  <c r="P14" i="3"/>
  <c r="N14" i="3"/>
  <c r="L14" i="3"/>
  <c r="J14" i="3"/>
  <c r="H14" i="3"/>
  <c r="F14" i="3"/>
  <c r="D14" i="3"/>
  <c r="B14" i="3"/>
  <c r="N13" i="3"/>
  <c r="J13" i="3"/>
  <c r="F13" i="3"/>
  <c r="B13" i="3"/>
  <c r="E9" i="3"/>
  <c r="AB24" i="3" s="1"/>
  <c r="C9" i="3"/>
  <c r="AB19" i="3" s="1"/>
  <c r="G8" i="3"/>
  <c r="AB28" i="3" s="1"/>
  <c r="E8" i="3"/>
  <c r="AB23" i="3" s="1"/>
  <c r="C8" i="3"/>
  <c r="AB18" i="3" s="1"/>
  <c r="G7" i="3"/>
  <c r="AB27" i="3" s="1"/>
  <c r="E7" i="3"/>
  <c r="AB22" i="3" s="1"/>
  <c r="C7" i="3"/>
  <c r="AB17" i="3" s="1"/>
  <c r="G6" i="3"/>
  <c r="AB26" i="3" s="1"/>
  <c r="E6" i="3"/>
  <c r="AB21" i="3" s="1"/>
  <c r="C6" i="3"/>
  <c r="AB16" i="3" s="1"/>
  <c r="G5" i="3"/>
  <c r="AB25" i="3" s="1"/>
  <c r="E5" i="3"/>
  <c r="AB20" i="3" s="1"/>
  <c r="C5" i="3"/>
  <c r="AB15" i="3" s="1"/>
  <c r="AX22" i="12" l="1"/>
  <c r="D18" i="3"/>
  <c r="D22" i="3"/>
  <c r="D26" i="3"/>
  <c r="D30" i="3"/>
  <c r="D34" i="3"/>
  <c r="D38" i="3"/>
  <c r="D42" i="3"/>
  <c r="D46" i="3"/>
  <c r="D49" i="3"/>
  <c r="B18" i="3"/>
  <c r="B22" i="3"/>
  <c r="B26" i="3"/>
  <c r="B30" i="3"/>
  <c r="B34" i="3"/>
  <c r="B38" i="3"/>
  <c r="B42" i="3"/>
  <c r="B46" i="3"/>
  <c r="B50" i="3"/>
  <c r="D17" i="3"/>
  <c r="D33" i="3"/>
  <c r="D41" i="3"/>
  <c r="D50" i="3"/>
  <c r="B25" i="3"/>
  <c r="B37" i="3"/>
  <c r="B49" i="3"/>
  <c r="D48" i="3"/>
  <c r="D25" i="3"/>
  <c r="D37" i="3"/>
  <c r="B17" i="3"/>
  <c r="B33" i="3"/>
  <c r="B45" i="3"/>
  <c r="D16" i="3"/>
  <c r="D20" i="3"/>
  <c r="D24" i="3"/>
  <c r="D28" i="3"/>
  <c r="D32" i="3"/>
  <c r="D36" i="3"/>
  <c r="D40" i="3"/>
  <c r="D44" i="3"/>
  <c r="B16" i="3"/>
  <c r="B20" i="3"/>
  <c r="B24" i="3"/>
  <c r="B28" i="3"/>
  <c r="B32" i="3"/>
  <c r="B36" i="3"/>
  <c r="B40" i="3"/>
  <c r="B44" i="3"/>
  <c r="B48" i="3"/>
  <c r="D21" i="3"/>
  <c r="D29" i="3"/>
  <c r="D45" i="3"/>
  <c r="B21" i="3"/>
  <c r="B29" i="3"/>
  <c r="B41" i="3"/>
  <c r="H17" i="3"/>
  <c r="H21" i="3"/>
  <c r="H25" i="3"/>
  <c r="H29" i="3"/>
  <c r="H33" i="3"/>
  <c r="H37" i="3"/>
  <c r="H41" i="3"/>
  <c r="H45" i="3"/>
  <c r="F27" i="3"/>
  <c r="F39" i="3"/>
  <c r="H18" i="3"/>
  <c r="H22" i="3"/>
  <c r="H26" i="3"/>
  <c r="H30" i="3"/>
  <c r="H34" i="3"/>
  <c r="H38" i="3"/>
  <c r="H42" i="3"/>
  <c r="H46" i="3"/>
  <c r="F17" i="3"/>
  <c r="F21" i="3"/>
  <c r="F25" i="3"/>
  <c r="F29" i="3"/>
  <c r="F33" i="3"/>
  <c r="F37" i="3"/>
  <c r="F41" i="3"/>
  <c r="F45" i="3"/>
  <c r="F23" i="3"/>
  <c r="F35" i="3"/>
  <c r="F47" i="3"/>
  <c r="H19" i="3"/>
  <c r="H23" i="3"/>
  <c r="H27" i="3"/>
  <c r="H31" i="3"/>
  <c r="H35" i="3"/>
  <c r="H39" i="3"/>
  <c r="H43" i="3"/>
  <c r="H47" i="3"/>
  <c r="F18" i="3"/>
  <c r="F22" i="3"/>
  <c r="F26" i="3"/>
  <c r="F30" i="3"/>
  <c r="F34" i="3"/>
  <c r="F38" i="3"/>
  <c r="F42" i="3"/>
  <c r="F46" i="3"/>
  <c r="F19" i="3"/>
  <c r="F31" i="3"/>
  <c r="F43" i="3"/>
  <c r="J20" i="3"/>
  <c r="J24" i="3"/>
  <c r="J28" i="3"/>
  <c r="J32" i="3"/>
  <c r="J36" i="3"/>
  <c r="J40" i="3"/>
  <c r="L19" i="3"/>
  <c r="L23" i="3"/>
  <c r="L27" i="3"/>
  <c r="L31" i="3"/>
  <c r="L35" i="3"/>
  <c r="L39" i="3"/>
  <c r="J19" i="3"/>
  <c r="J27" i="3"/>
  <c r="J39" i="3"/>
  <c r="L22" i="3"/>
  <c r="L38" i="3"/>
  <c r="J42" i="3"/>
  <c r="L20" i="3"/>
  <c r="L24" i="3"/>
  <c r="L28" i="3"/>
  <c r="L32" i="3"/>
  <c r="L36" i="3"/>
  <c r="L40" i="3"/>
  <c r="L44" i="3"/>
  <c r="J23" i="3"/>
  <c r="J31" i="3"/>
  <c r="L18" i="3"/>
  <c r="L30" i="3"/>
  <c r="L43" i="3"/>
  <c r="J18" i="3"/>
  <c r="J22" i="3"/>
  <c r="J26" i="3"/>
  <c r="J30" i="3"/>
  <c r="J34" i="3"/>
  <c r="J38" i="3"/>
  <c r="J43" i="3"/>
  <c r="L42" i="3"/>
  <c r="J44" i="3"/>
  <c r="J35" i="3"/>
  <c r="L26" i="3"/>
  <c r="L34" i="3"/>
  <c r="U7" i="13" l="1"/>
  <c r="D23" i="13"/>
  <c r="D27" i="13"/>
  <c r="AA18" i="13"/>
  <c r="D47" i="13"/>
  <c r="L41" i="13"/>
  <c r="N26" i="3"/>
  <c r="U5" i="13"/>
  <c r="D19" i="13"/>
  <c r="AA16" i="13"/>
  <c r="D15" i="13"/>
  <c r="B47" i="13"/>
  <c r="B43" i="13"/>
  <c r="N34" i="3"/>
  <c r="N30" i="3"/>
  <c r="AA16" i="3"/>
  <c r="AA18" i="3"/>
  <c r="H13" i="6"/>
  <c r="F13" i="6"/>
  <c r="T10" i="14" l="1"/>
  <c r="L29" i="14"/>
  <c r="L11" i="14"/>
  <c r="L15" i="14"/>
  <c r="L33" i="14"/>
  <c r="L3" i="14"/>
  <c r="L7" i="14"/>
  <c r="Q7" i="14" s="1"/>
  <c r="D31" i="14"/>
  <c r="Q31" i="14" s="1"/>
  <c r="D33" i="14"/>
  <c r="Q33" i="14" s="1"/>
  <c r="T6" i="14"/>
  <c r="L11" i="12"/>
  <c r="L33" i="12"/>
  <c r="L29" i="12"/>
  <c r="L15" i="12"/>
  <c r="L3" i="12"/>
  <c r="D33" i="12"/>
  <c r="D31" i="12"/>
  <c r="L7" i="12"/>
  <c r="AA32" i="3"/>
  <c r="P38" i="13"/>
  <c r="U20" i="13"/>
  <c r="P34" i="13"/>
  <c r="P18" i="13"/>
  <c r="AA30" i="13"/>
  <c r="AA26" i="13"/>
  <c r="L37" i="13"/>
  <c r="L17" i="13"/>
  <c r="L33" i="13"/>
  <c r="U15" i="13"/>
  <c r="AA20" i="13"/>
  <c r="H32" i="13"/>
  <c r="F16" i="13"/>
  <c r="U9" i="13"/>
  <c r="N42" i="13"/>
  <c r="H36" i="13"/>
  <c r="N34" i="13"/>
  <c r="N26" i="13"/>
  <c r="N30" i="13"/>
  <c r="U22" i="13"/>
  <c r="AA32" i="13"/>
  <c r="AA28" i="13"/>
  <c r="U17" i="13"/>
  <c r="J25" i="13"/>
  <c r="J29" i="13"/>
  <c r="J33" i="13"/>
  <c r="AA24" i="13"/>
  <c r="H44" i="13"/>
  <c r="H40" i="13"/>
  <c r="U13" i="13"/>
  <c r="F28" i="13"/>
  <c r="F32" i="13"/>
  <c r="U11" i="13"/>
  <c r="AA22" i="13"/>
  <c r="F36" i="13"/>
  <c r="F24" i="13"/>
  <c r="F20" i="13"/>
  <c r="F40" i="13"/>
  <c r="U5" i="3"/>
  <c r="D19" i="3"/>
  <c r="B47" i="3"/>
  <c r="D15" i="3"/>
  <c r="B43" i="3"/>
  <c r="L41" i="3"/>
  <c r="D23" i="3"/>
  <c r="D27" i="3"/>
  <c r="D47" i="3"/>
  <c r="U7" i="3"/>
  <c r="L35" i="12"/>
  <c r="D37" i="12"/>
  <c r="Q37" i="12" s="1"/>
  <c r="D36" i="12"/>
  <c r="Q36" i="12" s="1"/>
  <c r="L36" i="12"/>
  <c r="D38" i="12"/>
  <c r="T24" i="14" l="1"/>
  <c r="D8" i="14"/>
  <c r="D24" i="14"/>
  <c r="D12" i="14"/>
  <c r="Q12" i="14" s="1"/>
  <c r="D28" i="14"/>
  <c r="Q28" i="14" s="1"/>
  <c r="D21" i="14"/>
  <c r="Q21" i="14" s="1"/>
  <c r="T42" i="14"/>
  <c r="D13" i="14"/>
  <c r="Q13" i="14" s="1"/>
  <c r="D17" i="14"/>
  <c r="D20" i="14"/>
  <c r="L32" i="14"/>
  <c r="T28" i="14"/>
  <c r="L28" i="14"/>
  <c r="D16" i="14"/>
  <c r="Q16" i="14" s="1"/>
  <c r="L20" i="14"/>
  <c r="Q20" i="14" s="1"/>
  <c r="D4" i="14"/>
  <c r="Q4" i="14" s="1"/>
  <c r="D30" i="14"/>
  <c r="Q30" i="14" s="1"/>
  <c r="L24" i="14"/>
  <c r="Q24" i="14" s="1"/>
  <c r="T20" i="14"/>
  <c r="V19" i="14" s="1"/>
  <c r="D14" i="14"/>
  <c r="Q14" i="14" s="1"/>
  <c r="T58" i="14"/>
  <c r="D22" i="14"/>
  <c r="Q22" i="14" s="1"/>
  <c r="D18" i="14"/>
  <c r="L6" i="14"/>
  <c r="L22" i="14"/>
  <c r="L26" i="14"/>
  <c r="T54" i="14"/>
  <c r="Y51" i="14" s="1"/>
  <c r="Y3" i="14"/>
  <c r="AU9" i="14"/>
  <c r="D5" i="3" s="1"/>
  <c r="L5" i="14"/>
  <c r="L21" i="14"/>
  <c r="T38" i="14"/>
  <c r="L25" i="14"/>
  <c r="Q25" i="14" s="1"/>
  <c r="T58" i="12"/>
  <c r="D22" i="12"/>
  <c r="D18" i="12"/>
  <c r="D14" i="12"/>
  <c r="AE3" i="14"/>
  <c r="AU19" i="14"/>
  <c r="H6" i="3" s="1"/>
  <c r="T6" i="12"/>
  <c r="Y3" i="12" s="1"/>
  <c r="AU7" i="12"/>
  <c r="AX7" i="12" s="1"/>
  <c r="B8" i="15" s="1"/>
  <c r="T10" i="12"/>
  <c r="Y35" i="14" l="1"/>
  <c r="AU14" i="14"/>
  <c r="AH19" i="14"/>
  <c r="AU17" i="14"/>
  <c r="P38" i="3"/>
  <c r="P18" i="3"/>
  <c r="AA30" i="3"/>
  <c r="P34" i="3"/>
  <c r="AE35" i="14"/>
  <c r="AU10" i="14"/>
  <c r="AE51" i="12"/>
  <c r="AU21" i="12"/>
  <c r="AX21" i="12" s="1"/>
  <c r="H8" i="15" s="1"/>
  <c r="N42" i="3"/>
  <c r="H36" i="3"/>
  <c r="U9" i="3"/>
  <c r="T20" i="12" s="1"/>
  <c r="H32" i="3"/>
  <c r="AA20" i="3"/>
  <c r="F16" i="3"/>
  <c r="AU11" i="14"/>
  <c r="AE51" i="14"/>
  <c r="AB19" i="14"/>
  <c r="AU13" i="14"/>
  <c r="AA18" i="15"/>
  <c r="U7" i="15"/>
  <c r="T10" i="16" s="1"/>
  <c r="D23" i="15"/>
  <c r="D27" i="15"/>
  <c r="L41" i="15"/>
  <c r="D47" i="15"/>
  <c r="N34" i="15"/>
  <c r="U22" i="15"/>
  <c r="N30" i="15"/>
  <c r="N26" i="15"/>
  <c r="AA32" i="15"/>
  <c r="AE3" i="12"/>
  <c r="F8" i="3" l="1"/>
  <c r="AX17" i="14"/>
  <c r="AX11" i="14"/>
  <c r="D7" i="3"/>
  <c r="AU12" i="12"/>
  <c r="AX12" i="12" s="1"/>
  <c r="D8" i="15" s="1"/>
  <c r="V19" i="12"/>
  <c r="T54" i="12"/>
  <c r="L6" i="12"/>
  <c r="L22" i="12"/>
  <c r="L26" i="12"/>
  <c r="AX13" i="14"/>
  <c r="D9" i="3"/>
  <c r="D6" i="3"/>
  <c r="AX10" i="14"/>
  <c r="AX14" i="14"/>
  <c r="F5" i="3"/>
  <c r="L24" i="12"/>
  <c r="D30" i="12"/>
  <c r="Q30" i="12" s="1"/>
  <c r="D4" i="12"/>
  <c r="L20" i="12"/>
  <c r="AE3" i="16"/>
  <c r="AU6" i="16"/>
  <c r="AX6" i="16" s="1"/>
  <c r="B7" i="19" s="1"/>
  <c r="T58" i="16"/>
  <c r="AE51" i="16" s="1"/>
  <c r="D22" i="16"/>
  <c r="D18" i="16"/>
  <c r="D14" i="16"/>
  <c r="L33" i="16"/>
  <c r="L29" i="16"/>
  <c r="L15" i="16"/>
  <c r="Q15" i="16" s="1"/>
  <c r="L11" i="16"/>
  <c r="P26" i="3"/>
  <c r="AA21" i="3"/>
  <c r="AA17" i="3"/>
  <c r="AA25" i="3"/>
  <c r="P22" i="3"/>
  <c r="AA31" i="3"/>
  <c r="U21" i="3"/>
  <c r="U6" i="3"/>
  <c r="B19" i="3"/>
  <c r="B35" i="3"/>
  <c r="B23" i="3"/>
  <c r="B39" i="3"/>
  <c r="F44" i="3"/>
  <c r="H16" i="3"/>
  <c r="F48" i="3"/>
  <c r="H20" i="3"/>
  <c r="J21" i="3"/>
  <c r="L29" i="3"/>
  <c r="J17" i="3"/>
  <c r="U14" i="3"/>
  <c r="V35" i="12" s="1"/>
  <c r="U18" i="3"/>
  <c r="U22" i="3"/>
  <c r="U20" i="3"/>
  <c r="U10" i="3"/>
  <c r="T8" i="12"/>
  <c r="AU6" i="12" s="1"/>
  <c r="AX6" i="12" s="1"/>
  <c r="B7" i="15" s="1"/>
  <c r="U6" i="15" s="1"/>
  <c r="T8" i="16" s="1"/>
  <c r="L37" i="12"/>
  <c r="T56" i="12" l="1"/>
  <c r="L10" i="12"/>
  <c r="Q10" i="12" s="1"/>
  <c r="L14" i="12"/>
  <c r="D26" i="12"/>
  <c r="D11" i="12"/>
  <c r="D27" i="12"/>
  <c r="D7" i="12"/>
  <c r="D23" i="12"/>
  <c r="B23" i="15"/>
  <c r="AA17" i="15"/>
  <c r="F32" i="3"/>
  <c r="AA24" i="3"/>
  <c r="H44" i="3"/>
  <c r="F28" i="3"/>
  <c r="U13" i="3"/>
  <c r="T28" i="12" s="1"/>
  <c r="H40" i="3"/>
  <c r="F36" i="3"/>
  <c r="U11" i="3"/>
  <c r="T24" i="12" s="1"/>
  <c r="AB19" i="12" s="1"/>
  <c r="F24" i="3"/>
  <c r="F20" i="3"/>
  <c r="F40" i="3"/>
  <c r="AA22" i="3"/>
  <c r="B35" i="15"/>
  <c r="Y51" i="12"/>
  <c r="AU20" i="12"/>
  <c r="AX20" i="12" s="1"/>
  <c r="H7" i="15" s="1"/>
  <c r="T36" i="12"/>
  <c r="D5" i="12"/>
  <c r="L17" i="12"/>
  <c r="D9" i="12"/>
  <c r="D34" i="12"/>
  <c r="D32" i="12"/>
  <c r="L4" i="12"/>
  <c r="L8" i="12"/>
  <c r="Q8" i="12" s="1"/>
  <c r="B19" i="15"/>
  <c r="B39" i="15"/>
  <c r="H28" i="15"/>
  <c r="AA23" i="15"/>
  <c r="U12" i="15"/>
  <c r="T26" i="16" s="1"/>
  <c r="P42" i="15"/>
  <c r="H24" i="15"/>
  <c r="H48" i="15"/>
  <c r="U17" i="3"/>
  <c r="AE35" i="12" s="1"/>
  <c r="AA28" i="3"/>
  <c r="J25" i="3"/>
  <c r="J33" i="3"/>
  <c r="J29" i="3"/>
  <c r="U6" i="19"/>
  <c r="T8" i="20" s="1"/>
  <c r="AB3" i="20" s="1"/>
  <c r="B39" i="19"/>
  <c r="B35" i="19"/>
  <c r="B23" i="19"/>
  <c r="AA17" i="19"/>
  <c r="B19" i="19"/>
  <c r="AB3" i="16"/>
  <c r="AU5" i="16"/>
  <c r="AX5" i="16" s="1"/>
  <c r="B6" i="19" s="1"/>
  <c r="D23" i="16"/>
  <c r="D11" i="16"/>
  <c r="Q11" i="16" s="1"/>
  <c r="D27" i="16"/>
  <c r="D7" i="16"/>
  <c r="Q7" i="16" s="1"/>
  <c r="Q7" i="12"/>
  <c r="N38" i="3"/>
  <c r="AA15" i="13"/>
  <c r="J41" i="13"/>
  <c r="U4" i="13"/>
  <c r="D31" i="13"/>
  <c r="D35" i="13"/>
  <c r="B15" i="13"/>
  <c r="N22" i="13"/>
  <c r="AA29" i="13"/>
  <c r="N18" i="13"/>
  <c r="P30" i="13"/>
  <c r="U19" i="13"/>
  <c r="N38" i="13"/>
  <c r="P26" i="13"/>
  <c r="U21" i="13"/>
  <c r="AA31" i="13"/>
  <c r="P22" i="13"/>
  <c r="U12" i="13"/>
  <c r="H48" i="13"/>
  <c r="H24" i="13"/>
  <c r="P42" i="13"/>
  <c r="AA23" i="13"/>
  <c r="H28" i="13"/>
  <c r="Q15" i="12"/>
  <c r="U14" i="13"/>
  <c r="J21" i="13"/>
  <c r="AA25" i="13"/>
  <c r="J17" i="13"/>
  <c r="L29" i="13"/>
  <c r="AA17" i="13"/>
  <c r="B19" i="13"/>
  <c r="B39" i="13"/>
  <c r="B23" i="13"/>
  <c r="U6" i="13"/>
  <c r="B35" i="13"/>
  <c r="AA21" i="13"/>
  <c r="F44" i="13"/>
  <c r="H16" i="13"/>
  <c r="H20" i="13"/>
  <c r="U10" i="13"/>
  <c r="F48" i="13"/>
  <c r="U16" i="13"/>
  <c r="L21" i="13"/>
  <c r="AA27" i="13"/>
  <c r="L25" i="13"/>
  <c r="J37" i="13"/>
  <c r="U8" i="13"/>
  <c r="AA19" i="13"/>
  <c r="D43" i="13"/>
  <c r="B27" i="13"/>
  <c r="D39" i="13"/>
  <c r="B31" i="13"/>
  <c r="AB3" i="12"/>
  <c r="D35" i="12"/>
  <c r="Q35" i="12" s="1"/>
  <c r="Q26" i="12"/>
  <c r="Q27" i="12"/>
  <c r="Q4" i="12"/>
  <c r="Q11" i="12"/>
  <c r="Q33" i="12"/>
  <c r="Q5" i="12"/>
  <c r="Q9" i="12"/>
  <c r="L42" i="12"/>
  <c r="AU14" i="12"/>
  <c r="L43" i="12"/>
  <c r="Q43" i="12" s="1"/>
  <c r="AV18" i="12" s="1"/>
  <c r="L38" i="12"/>
  <c r="Q38" i="12" s="1"/>
  <c r="Q22" i="12"/>
  <c r="Q17" i="12"/>
  <c r="Q14" i="12"/>
  <c r="T22" i="12"/>
  <c r="Y19" i="12" s="1"/>
  <c r="Q24" i="12"/>
  <c r="Q31" i="12"/>
  <c r="D23" i="14" l="1"/>
  <c r="D7" i="14"/>
  <c r="D27" i="14"/>
  <c r="Q27" i="14" s="1"/>
  <c r="D11" i="14"/>
  <c r="Q11" i="14" s="1"/>
  <c r="T8" i="14"/>
  <c r="L30" i="14"/>
  <c r="T26" i="14"/>
  <c r="L12" i="14"/>
  <c r="L16" i="14"/>
  <c r="L34" i="14"/>
  <c r="D29" i="14"/>
  <c r="Q29" i="14" s="1"/>
  <c r="T4" i="14"/>
  <c r="V3" i="14" s="1"/>
  <c r="L19" i="14"/>
  <c r="Q19" i="14" s="1"/>
  <c r="L23" i="14"/>
  <c r="Q23" i="14" s="1"/>
  <c r="D3" i="14"/>
  <c r="Q3" i="14" s="1"/>
  <c r="T42" i="12"/>
  <c r="AU17" i="12" s="1"/>
  <c r="AX17" i="12" s="1"/>
  <c r="F8" i="15" s="1"/>
  <c r="D21" i="12"/>
  <c r="Q21" i="12" s="1"/>
  <c r="D13" i="12"/>
  <c r="D17" i="12"/>
  <c r="AU10" i="12"/>
  <c r="AX10" i="12" s="1"/>
  <c r="D6" i="15" s="1"/>
  <c r="AH19" i="12"/>
  <c r="T52" i="14"/>
  <c r="D6" i="14"/>
  <c r="Q6" i="14" s="1"/>
  <c r="D10" i="14"/>
  <c r="Q10" i="14" s="1"/>
  <c r="L18" i="14"/>
  <c r="Q18" i="14" s="1"/>
  <c r="AE19" i="16"/>
  <c r="D42" i="16"/>
  <c r="Q42" i="16" s="1"/>
  <c r="AV13" i="16" s="1"/>
  <c r="AU13" i="16"/>
  <c r="D8" i="12"/>
  <c r="D28" i="12"/>
  <c r="D24" i="12"/>
  <c r="D12" i="12"/>
  <c r="L13" i="14"/>
  <c r="T40" i="14"/>
  <c r="AB35" i="14" s="1"/>
  <c r="D25" i="14"/>
  <c r="L9" i="14"/>
  <c r="L4" i="14"/>
  <c r="D32" i="14"/>
  <c r="Q32" i="14" s="1"/>
  <c r="L8" i="14"/>
  <c r="Q8" i="14" s="1"/>
  <c r="T22" i="14"/>
  <c r="D34" i="14"/>
  <c r="Q34" i="14" s="1"/>
  <c r="T56" i="14"/>
  <c r="L10" i="14"/>
  <c r="L14" i="14"/>
  <c r="D26" i="14"/>
  <c r="Q26" i="14" s="1"/>
  <c r="L12" i="16"/>
  <c r="L34" i="16"/>
  <c r="L30" i="16"/>
  <c r="L16" i="16"/>
  <c r="N38" i="15"/>
  <c r="P22" i="15"/>
  <c r="U21" i="15"/>
  <c r="AA31" i="15"/>
  <c r="P26" i="15"/>
  <c r="AB51" i="12"/>
  <c r="AU18" i="12"/>
  <c r="D5" i="14"/>
  <c r="Q5" i="14" s="1"/>
  <c r="D9" i="14"/>
  <c r="Q9" i="14" s="1"/>
  <c r="L17" i="14"/>
  <c r="Q17" i="14" s="1"/>
  <c r="T36" i="14"/>
  <c r="V35" i="14" s="1"/>
  <c r="L28" i="12"/>
  <c r="Q28" i="12" s="1"/>
  <c r="D20" i="12"/>
  <c r="Q20" i="12" s="1"/>
  <c r="L32" i="12"/>
  <c r="Q32" i="12" s="1"/>
  <c r="D16" i="12"/>
  <c r="AA16" i="19"/>
  <c r="D19" i="19"/>
  <c r="D15" i="19"/>
  <c r="B47" i="19"/>
  <c r="U5" i="19"/>
  <c r="T6" i="20" s="1"/>
  <c r="Y3" i="20" s="1"/>
  <c r="B43" i="19"/>
  <c r="D7" i="20"/>
  <c r="Q7" i="20" s="1"/>
  <c r="D27" i="20"/>
  <c r="Q27" i="20" s="1"/>
  <c r="D23" i="20"/>
  <c r="D11" i="20"/>
  <c r="AA28" i="15"/>
  <c r="J29" i="15"/>
  <c r="U17" i="15"/>
  <c r="AE35" i="16" s="1"/>
  <c r="J25" i="15"/>
  <c r="J33" i="15"/>
  <c r="L27" i="14"/>
  <c r="L31" i="14"/>
  <c r="D15" i="14"/>
  <c r="Q15" i="14" s="1"/>
  <c r="D19" i="14"/>
  <c r="T12" i="14"/>
  <c r="AU11" i="12"/>
  <c r="AX11" i="12" s="1"/>
  <c r="D7" i="15" s="1"/>
  <c r="AU4" i="12"/>
  <c r="AX4" i="12" s="1"/>
  <c r="B5" i="15" s="1"/>
  <c r="AX18" i="12"/>
  <c r="H5" i="15" s="1"/>
  <c r="AV19" i="12"/>
  <c r="AX19" i="12" s="1"/>
  <c r="H6" i="15" s="1"/>
  <c r="AU13" i="12"/>
  <c r="D42" i="12"/>
  <c r="Q42" i="12" s="1"/>
  <c r="AV13" i="12" s="1"/>
  <c r="AX13" i="12" s="1"/>
  <c r="Y19" i="14" l="1"/>
  <c r="D42" i="14"/>
  <c r="Q42" i="14" s="1"/>
  <c r="AU8" i="14"/>
  <c r="B9" i="3" s="1"/>
  <c r="AV14" i="16"/>
  <c r="AX13" i="16"/>
  <c r="D9" i="19" s="1"/>
  <c r="H16" i="15"/>
  <c r="AA21" i="15"/>
  <c r="U10" i="15"/>
  <c r="T22" i="16" s="1"/>
  <c r="F44" i="15"/>
  <c r="H20" i="15"/>
  <c r="F48" i="15"/>
  <c r="AE19" i="14"/>
  <c r="AU18" i="14"/>
  <c r="H5" i="3" s="1"/>
  <c r="AU15" i="14"/>
  <c r="AB51" i="14"/>
  <c r="AU4" i="14"/>
  <c r="L43" i="14"/>
  <c r="V51" i="14"/>
  <c r="AH3" i="14"/>
  <c r="AU16" i="14"/>
  <c r="D26" i="16"/>
  <c r="L14" i="16"/>
  <c r="L10" i="16"/>
  <c r="T56" i="16"/>
  <c r="AB51" i="16" s="1"/>
  <c r="AB3" i="14"/>
  <c r="AU12" i="14"/>
  <c r="N22" i="15"/>
  <c r="U19" i="15"/>
  <c r="N18" i="15"/>
  <c r="AA29" i="15"/>
  <c r="P30" i="15"/>
  <c r="U20" i="15"/>
  <c r="P38" i="15"/>
  <c r="AA30" i="15"/>
  <c r="P18" i="15"/>
  <c r="P34" i="15"/>
  <c r="L3" i="20"/>
  <c r="D33" i="20"/>
  <c r="D31" i="20"/>
  <c r="L7" i="20"/>
  <c r="AA15" i="15"/>
  <c r="U4" i="15"/>
  <c r="T4" i="16" s="1"/>
  <c r="B15" i="15"/>
  <c r="D31" i="15"/>
  <c r="D35" i="15"/>
  <c r="J41" i="15"/>
  <c r="U11" i="15"/>
  <c r="T24" i="16" s="1"/>
  <c r="AA22" i="15"/>
  <c r="F20" i="15"/>
  <c r="F36" i="15"/>
  <c r="F40" i="15"/>
  <c r="F24" i="15"/>
  <c r="T42" i="16"/>
  <c r="D17" i="16"/>
  <c r="D21" i="16"/>
  <c r="Q21" i="16" s="1"/>
  <c r="D13" i="16"/>
  <c r="D9" i="15"/>
  <c r="AV14" i="12"/>
  <c r="AX14" i="12" s="1"/>
  <c r="F5" i="15" s="1"/>
  <c r="J21" i="15" s="1"/>
  <c r="F7" i="3" l="1"/>
  <c r="AX16" i="14"/>
  <c r="AX4" i="14"/>
  <c r="B5" i="3"/>
  <c r="AU10" i="16"/>
  <c r="AX10" i="16" s="1"/>
  <c r="D6" i="19" s="1"/>
  <c r="Y19" i="16"/>
  <c r="L4" i="16"/>
  <c r="D34" i="16"/>
  <c r="D32" i="16"/>
  <c r="L8" i="16"/>
  <c r="Q8" i="16" s="1"/>
  <c r="B31" i="3"/>
  <c r="U8" i="3"/>
  <c r="AA19" i="3"/>
  <c r="D39" i="3"/>
  <c r="D43" i="3"/>
  <c r="B27" i="3"/>
  <c r="AX12" i="14"/>
  <c r="D8" i="3"/>
  <c r="AX15" i="14"/>
  <c r="F6" i="3"/>
  <c r="N18" i="3"/>
  <c r="P30" i="3"/>
  <c r="U19" i="3"/>
  <c r="N22" i="3"/>
  <c r="AA29" i="3"/>
  <c r="F32" i="19"/>
  <c r="F28" i="19"/>
  <c r="H44" i="19"/>
  <c r="U13" i="19"/>
  <c r="T28" i="20" s="1"/>
  <c r="AH19" i="20" s="1"/>
  <c r="AA24" i="19"/>
  <c r="H40" i="19"/>
  <c r="L26" i="16"/>
  <c r="L22" i="16"/>
  <c r="L6" i="16"/>
  <c r="T54" i="16"/>
  <c r="Y51" i="16" s="1"/>
  <c r="L18" i="16"/>
  <c r="T52" i="16"/>
  <c r="V51" i="16" s="1"/>
  <c r="D6" i="16"/>
  <c r="D10" i="16"/>
  <c r="AA25" i="15"/>
  <c r="T36" i="16" s="1"/>
  <c r="L29" i="15"/>
  <c r="U14" i="15"/>
  <c r="V35" i="16" s="1"/>
  <c r="J17" i="15"/>
  <c r="AB19" i="16"/>
  <c r="AU12" i="16"/>
  <c r="AX12" i="16" s="1"/>
  <c r="D8" i="19" s="1"/>
  <c r="V3" i="16"/>
  <c r="AU4" i="16"/>
  <c r="AX4" i="16" s="1"/>
  <c r="B5" i="19" s="1"/>
  <c r="L17" i="16"/>
  <c r="AA24" i="15"/>
  <c r="U13" i="15"/>
  <c r="T28" i="16" s="1"/>
  <c r="H40" i="15"/>
  <c r="F28" i="15"/>
  <c r="F32" i="15"/>
  <c r="H44" i="15"/>
  <c r="D28" i="16"/>
  <c r="D24" i="16"/>
  <c r="D12" i="16"/>
  <c r="Q12" i="16" s="1"/>
  <c r="D8" i="16"/>
  <c r="D3" i="16"/>
  <c r="Q3" i="16" s="1"/>
  <c r="L23" i="16"/>
  <c r="Q23" i="16" s="1"/>
  <c r="L19" i="16"/>
  <c r="Q19" i="16" s="1"/>
  <c r="D29" i="16"/>
  <c r="L33" i="3" l="1"/>
  <c r="L17" i="3"/>
  <c r="L37" i="3"/>
  <c r="U15" i="3"/>
  <c r="Y35" i="12" s="1"/>
  <c r="AA26" i="3"/>
  <c r="T12" i="12"/>
  <c r="AA15" i="3"/>
  <c r="J41" i="3"/>
  <c r="U4" i="3"/>
  <c r="D31" i="3"/>
  <c r="B15" i="3"/>
  <c r="D35" i="3"/>
  <c r="D16" i="20"/>
  <c r="L28" i="20"/>
  <c r="L32" i="20"/>
  <c r="D20" i="20"/>
  <c r="H24" i="3"/>
  <c r="U12" i="3"/>
  <c r="T26" i="12" s="1"/>
  <c r="P42" i="3"/>
  <c r="AA23" i="3"/>
  <c r="H48" i="3"/>
  <c r="H28" i="3"/>
  <c r="T52" i="12"/>
  <c r="D6" i="12"/>
  <c r="Q6" i="12" s="1"/>
  <c r="L18" i="12"/>
  <c r="Q18" i="12" s="1"/>
  <c r="D10" i="12"/>
  <c r="L27" i="12"/>
  <c r="D15" i="12"/>
  <c r="L31" i="12"/>
  <c r="D19" i="12"/>
  <c r="U10" i="19"/>
  <c r="T22" i="20" s="1"/>
  <c r="Y19" i="20" s="1"/>
  <c r="AA21" i="19"/>
  <c r="H20" i="19"/>
  <c r="F48" i="19"/>
  <c r="F44" i="19"/>
  <c r="H16" i="19"/>
  <c r="L21" i="3"/>
  <c r="L25" i="3"/>
  <c r="U16" i="3"/>
  <c r="AB35" i="12" s="1"/>
  <c r="AA27" i="3"/>
  <c r="J37" i="3"/>
  <c r="D9" i="16"/>
  <c r="Q9" i="16" s="1"/>
  <c r="D5" i="16"/>
  <c r="Q5" i="16" s="1"/>
  <c r="L41" i="16"/>
  <c r="AU9" i="16"/>
  <c r="AA23" i="19"/>
  <c r="H24" i="19"/>
  <c r="U12" i="19"/>
  <c r="T26" i="20" s="1"/>
  <c r="AE19" i="20" s="1"/>
  <c r="P42" i="19"/>
  <c r="H48" i="19"/>
  <c r="H28" i="19"/>
  <c r="AH19" i="16"/>
  <c r="D35" i="19"/>
  <c r="B15" i="19"/>
  <c r="AA15" i="19"/>
  <c r="J41" i="19"/>
  <c r="U4" i="19"/>
  <c r="T4" i="20" s="1"/>
  <c r="V3" i="20" s="1"/>
  <c r="D31" i="19"/>
  <c r="L32" i="16"/>
  <c r="L28" i="16"/>
  <c r="D20" i="16"/>
  <c r="Q20" i="16" s="1"/>
  <c r="D16" i="16"/>
  <c r="Q16" i="16" s="1"/>
  <c r="V51" i="12" l="1"/>
  <c r="AU19" i="12"/>
  <c r="L19" i="12"/>
  <c r="Q19" i="12" s="1"/>
  <c r="D29" i="12"/>
  <c r="D3" i="12"/>
  <c r="Q3" i="12" s="1"/>
  <c r="L23" i="12"/>
  <c r="Q23" i="12" s="1"/>
  <c r="AU9" i="12"/>
  <c r="L41" i="12"/>
  <c r="AE19" i="12"/>
  <c r="AH3" i="12"/>
  <c r="D41" i="12"/>
  <c r="Q41" i="12" s="1"/>
  <c r="AV8" i="12" s="1"/>
  <c r="AX8" i="12" s="1"/>
  <c r="B9" i="15" s="1"/>
  <c r="AU8" i="12"/>
  <c r="Q29" i="12"/>
  <c r="T4" i="12"/>
  <c r="T40" i="12"/>
  <c r="AU16" i="12" s="1"/>
  <c r="AX16" i="12" s="1"/>
  <c r="F7" i="15" s="1"/>
  <c r="L13" i="12"/>
  <c r="Q13" i="12" s="1"/>
  <c r="D25" i="12"/>
  <c r="L9" i="12"/>
  <c r="D32" i="20"/>
  <c r="L8" i="20"/>
  <c r="L4" i="20"/>
  <c r="D34" i="20"/>
  <c r="L12" i="12"/>
  <c r="Q12" i="12" s="1"/>
  <c r="L34" i="12"/>
  <c r="Q34" i="12" s="1"/>
  <c r="L16" i="12"/>
  <c r="Q16" i="12" s="1"/>
  <c r="L30" i="12"/>
  <c r="T38" i="12"/>
  <c r="AU15" i="12" s="1"/>
  <c r="AX15" i="12" s="1"/>
  <c r="F6" i="15" s="1"/>
  <c r="L25" i="12"/>
  <c r="Q25" i="12" s="1"/>
  <c r="L21" i="12"/>
  <c r="L5" i="12"/>
  <c r="L30" i="20"/>
  <c r="L34" i="20"/>
  <c r="L16" i="20"/>
  <c r="L12" i="20"/>
  <c r="L23" i="20"/>
  <c r="L19" i="20"/>
  <c r="D29" i="20"/>
  <c r="D3" i="20"/>
  <c r="Q3" i="20" s="1"/>
  <c r="U15" i="15" l="1"/>
  <c r="Y35" i="16" s="1"/>
  <c r="L37" i="15"/>
  <c r="L17" i="15"/>
  <c r="AA26" i="15"/>
  <c r="L33" i="15"/>
  <c r="U16" i="15"/>
  <c r="AB35" i="16" s="1"/>
  <c r="L25" i="15"/>
  <c r="AA27" i="15"/>
  <c r="J37" i="15"/>
  <c r="L21" i="15"/>
  <c r="AV9" i="12"/>
  <c r="AX9" i="12" s="1"/>
  <c r="D5" i="15" s="1"/>
  <c r="V3" i="12"/>
  <c r="AU5" i="12"/>
  <c r="AX5" i="12" s="1"/>
  <c r="B6" i="15" s="1"/>
  <c r="B31" i="15"/>
  <c r="AA19" i="15"/>
  <c r="D43" i="15"/>
  <c r="U8" i="15"/>
  <c r="T12" i="16" s="1"/>
  <c r="D39" i="15"/>
  <c r="B27" i="15"/>
  <c r="L13" i="16" l="1"/>
  <c r="L9" i="16"/>
  <c r="D25" i="16"/>
  <c r="T40" i="16"/>
  <c r="L21" i="16"/>
  <c r="L5" i="16"/>
  <c r="T38" i="16"/>
  <c r="L25" i="16"/>
  <c r="AA20" i="15"/>
  <c r="H36" i="15"/>
  <c r="U9" i="15"/>
  <c r="T20" i="16" s="1"/>
  <c r="F16" i="15"/>
  <c r="H32" i="15"/>
  <c r="N42" i="15"/>
  <c r="D19" i="16"/>
  <c r="L27" i="16"/>
  <c r="D15" i="16"/>
  <c r="L31" i="16"/>
  <c r="D41" i="16"/>
  <c r="Q41" i="16" s="1"/>
  <c r="AV8" i="16" s="1"/>
  <c r="AX8" i="16" s="1"/>
  <c r="B9" i="19" s="1"/>
  <c r="AH3" i="16"/>
  <c r="AU8" i="16"/>
  <c r="AV9" i="16" s="1"/>
  <c r="AX9" i="16" s="1"/>
  <c r="D5" i="19" s="1"/>
  <c r="B47" i="15"/>
  <c r="D15" i="15"/>
  <c r="AA16" i="15"/>
  <c r="B43" i="15"/>
  <c r="U5" i="15"/>
  <c r="T6" i="16" s="1"/>
  <c r="D19" i="15"/>
  <c r="D31" i="16" l="1"/>
  <c r="Q31" i="16" s="1"/>
  <c r="L7" i="16"/>
  <c r="L3" i="16"/>
  <c r="D33" i="16"/>
  <c r="U8" i="19"/>
  <c r="T12" i="20" s="1"/>
  <c r="AH3" i="20" s="1"/>
  <c r="D39" i="19"/>
  <c r="B31" i="19"/>
  <c r="D43" i="19"/>
  <c r="AA19" i="19"/>
  <c r="B27" i="19"/>
  <c r="V19" i="16"/>
  <c r="AU11" i="16"/>
  <c r="AX11" i="16" s="1"/>
  <c r="D7" i="19" s="1"/>
  <c r="Y3" i="16"/>
  <c r="AU7" i="16"/>
  <c r="AX7" i="16" s="1"/>
  <c r="B8" i="19" s="1"/>
  <c r="F16" i="19"/>
  <c r="U9" i="19"/>
  <c r="T20" i="20" s="1"/>
  <c r="V19" i="20" s="1"/>
  <c r="N42" i="19"/>
  <c r="AA20" i="19"/>
  <c r="H36" i="19"/>
  <c r="H32" i="19"/>
  <c r="L20" i="16"/>
  <c r="D30" i="16"/>
  <c r="D4" i="16"/>
  <c r="Q4" i="16" s="1"/>
  <c r="L24" i="16"/>
  <c r="L20" i="20" l="1"/>
  <c r="D30" i="20"/>
  <c r="L24" i="20"/>
  <c r="D4" i="20"/>
  <c r="L41" i="19"/>
  <c r="D47" i="19"/>
  <c r="D27" i="19"/>
  <c r="U7" i="19"/>
  <c r="T10" i="20" s="1"/>
  <c r="AE3" i="20" s="1"/>
  <c r="AA18" i="19"/>
  <c r="D23" i="19"/>
  <c r="F40" i="19"/>
  <c r="F36" i="19"/>
  <c r="F20" i="19"/>
  <c r="AA22" i="19"/>
  <c r="F24" i="19"/>
  <c r="U11" i="19"/>
  <c r="T24" i="20" s="1"/>
  <c r="AB19" i="20" s="1"/>
  <c r="D19" i="20"/>
  <c r="L27" i="20"/>
  <c r="L31" i="20"/>
  <c r="D15" i="20"/>
  <c r="D28" i="20" l="1"/>
  <c r="D12" i="20"/>
  <c r="D24" i="20"/>
  <c r="D8" i="20"/>
  <c r="L33" i="20"/>
  <c r="L29" i="20"/>
  <c r="L15" i="20"/>
  <c r="L11" i="20"/>
</calcChain>
</file>

<file path=xl/sharedStrings.xml><?xml version="1.0" encoding="utf-8"?>
<sst xmlns="http://schemas.openxmlformats.org/spreadsheetml/2006/main" count="1453" uniqueCount="130">
  <si>
    <t>Strath 3</t>
  </si>
  <si>
    <t>Strath 2</t>
  </si>
  <si>
    <t>Strath 1</t>
  </si>
  <si>
    <t>St Andrews 3</t>
  </si>
  <si>
    <t>St Andrews 2</t>
  </si>
  <si>
    <t>St Andrews 1</t>
  </si>
  <si>
    <t>Strength</t>
  </si>
  <si>
    <t>Glasgow 4</t>
  </si>
  <si>
    <t>Glasgow 3</t>
  </si>
  <si>
    <t>Glasgow 2</t>
  </si>
  <si>
    <t>Dundee 2</t>
  </si>
  <si>
    <t>Dundee 1</t>
  </si>
  <si>
    <t>Glasgow 1</t>
  </si>
  <si>
    <t>Edinburgh 3</t>
  </si>
  <si>
    <t>Edinburgh 2</t>
  </si>
  <si>
    <t>Edinburgh 1</t>
  </si>
  <si>
    <t>Aberdeen 2</t>
  </si>
  <si>
    <t>Aberdeen 1</t>
  </si>
  <si>
    <t>Group 2</t>
  </si>
  <si>
    <t>Group 1</t>
  </si>
  <si>
    <t>Aberdeen</t>
  </si>
  <si>
    <t>Dundee</t>
  </si>
  <si>
    <t>Edinburgh</t>
  </si>
  <si>
    <t>Glasgow</t>
  </si>
  <si>
    <t>St. Andrews</t>
  </si>
  <si>
    <t>Strath</t>
  </si>
  <si>
    <t>A</t>
  </si>
  <si>
    <t>Race</t>
  </si>
  <si>
    <t>White</t>
  </si>
  <si>
    <t>Blue</t>
  </si>
  <si>
    <t>Red</t>
  </si>
  <si>
    <t>Yellow</t>
  </si>
  <si>
    <t>B</t>
  </si>
  <si>
    <t>C</t>
  </si>
  <si>
    <t>D</t>
  </si>
  <si>
    <t>K</t>
  </si>
  <si>
    <t>L</t>
  </si>
  <si>
    <t>M</t>
  </si>
  <si>
    <t>N</t>
  </si>
  <si>
    <t>E</t>
  </si>
  <si>
    <t>F</t>
  </si>
  <si>
    <t>O</t>
  </si>
  <si>
    <t>P</t>
  </si>
  <si>
    <t>G</t>
  </si>
  <si>
    <t>H</t>
  </si>
  <si>
    <t>Q</t>
  </si>
  <si>
    <t>R</t>
  </si>
  <si>
    <t>I</t>
  </si>
  <si>
    <t>J</t>
  </si>
  <si>
    <t>S</t>
  </si>
  <si>
    <t>Place</t>
  </si>
  <si>
    <t>Team</t>
  </si>
  <si>
    <t>Gold</t>
  </si>
  <si>
    <t>Silver</t>
  </si>
  <si>
    <t>S. Gold</t>
  </si>
  <si>
    <t>Bronze</t>
  </si>
  <si>
    <t>Wins</t>
  </si>
  <si>
    <t>Win %</t>
  </si>
  <si>
    <t>POOL 1</t>
  </si>
  <si>
    <t>POOL 2</t>
  </si>
  <si>
    <t>Results Sheet</t>
  </si>
  <si>
    <t>Points</t>
  </si>
  <si>
    <t>vs.</t>
  </si>
  <si>
    <t>Boats</t>
  </si>
  <si>
    <t>Flight A</t>
  </si>
  <si>
    <t>Flight B</t>
  </si>
  <si>
    <t>Flight C</t>
  </si>
  <si>
    <t>Flight D</t>
  </si>
  <si>
    <t>Race Schedule for SSS League</t>
  </si>
  <si>
    <t>League 1</t>
  </si>
  <si>
    <t>Boat 1</t>
  </si>
  <si>
    <t>Boat 2</t>
  </si>
  <si>
    <t>Boat 3</t>
  </si>
  <si>
    <t>St. Andrews 1</t>
  </si>
  <si>
    <t>St. Andrews 2</t>
  </si>
  <si>
    <t>University</t>
  </si>
  <si>
    <t>Team No.</t>
  </si>
  <si>
    <t>Strathclyde</t>
  </si>
  <si>
    <t>Mixed</t>
  </si>
  <si>
    <t>1st</t>
  </si>
  <si>
    <t>2nd</t>
  </si>
  <si>
    <t>3rd</t>
  </si>
  <si>
    <t>4th</t>
  </si>
  <si>
    <t>Black</t>
  </si>
  <si>
    <t>Pink</t>
  </si>
  <si>
    <t>Beige</t>
  </si>
  <si>
    <t>Green</t>
  </si>
  <si>
    <t>Puce</t>
  </si>
  <si>
    <t xml:space="preserve">Black </t>
  </si>
  <si>
    <t>Tartan</t>
  </si>
  <si>
    <t>Strath 4</t>
  </si>
  <si>
    <t>Edinburgh 4</t>
  </si>
  <si>
    <t xml:space="preserve">Mixed Team </t>
  </si>
  <si>
    <t>Final?</t>
  </si>
  <si>
    <t>Mauve</t>
  </si>
  <si>
    <t>T</t>
  </si>
  <si>
    <t>Letter</t>
  </si>
  <si>
    <t>Winner</t>
  </si>
  <si>
    <t>Ref</t>
  </si>
  <si>
    <t>Tiebreak Wins</t>
  </si>
  <si>
    <t>Hide this</t>
  </si>
  <si>
    <t>Tiebreak Points</t>
  </si>
  <si>
    <t>P1</t>
  </si>
  <si>
    <t>P2</t>
  </si>
  <si>
    <t>P3</t>
  </si>
  <si>
    <t>Gold/Silver Playoff</t>
  </si>
  <si>
    <t>Platinum</t>
  </si>
  <si>
    <t>UHI 1</t>
  </si>
  <si>
    <t>Strathclyde 1</t>
  </si>
  <si>
    <t>Strathclyde 2</t>
  </si>
  <si>
    <t>Strathclyde 3</t>
  </si>
  <si>
    <t>Strathclyde 4</t>
  </si>
  <si>
    <t>St. Andrews 3</t>
  </si>
  <si>
    <t>BF</t>
  </si>
  <si>
    <t>B4 DNS</t>
  </si>
  <si>
    <t>Silver/Bronze Playoff</t>
  </si>
  <si>
    <t>Platinum/Gold Play Off</t>
  </si>
  <si>
    <t>Platinum Wins</t>
  </si>
  <si>
    <t>Platinum Tokens</t>
  </si>
  <si>
    <t>Gold Wins</t>
  </si>
  <si>
    <t>Gold Tokens</t>
  </si>
  <si>
    <t>Silver Wins</t>
  </si>
  <si>
    <t>Silver Tokens</t>
  </si>
  <si>
    <t>Bronze Wins</t>
  </si>
  <si>
    <t>St. Andrews 2 beat Strathclyde 3 when the teams raced. St. Andrews 2 win tiebreak.</t>
  </si>
  <si>
    <t>3 way tiebreak, Aberdeen 2 beat Edinburgh 3, Edinburgh 3 beat St. Andrews 3, St. Andrews 3 beat Aberdeen 2.
St. Andrews 3 had 19 points in head to head races, Aberdeen had 22, Edinburgh 3 had 22. St. Andrews 3 removed from the tiebreak as winners.
Of the remaining teams, Aberdeen 2 beat Edinburgh 3 head-to-head. Tiebreak broken in favour of Aberdeen.</t>
  </si>
  <si>
    <t>Glasgow 2 beath Strathclyde 2 when the teams raced. Glasgow 2 win tiebreak</t>
  </si>
  <si>
    <t>B2 OOT</t>
  </si>
  <si>
    <t>B3 Black Flag</t>
  </si>
  <si>
    <t>B2 Black Flag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</si>
</sst>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%"/>
    <numFmt numFmtId="166" formatCode="0.000"/>
    <numFmt numFmtId="167" formatCode="0.000%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7"/>
      <name val="Calibri"/>
      <family val="2"/>
      <scheme val="minor"/>
    </font>
    <font>
      <b/>
      <sz val="18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00B0F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darkHorizontal">
        <fgColor rgb="FF7030A0"/>
        <bgColor rgb="FFFFFF00"/>
      </patternFill>
    </fill>
    <fill>
      <patternFill patternType="darkHorizontal">
        <fgColor rgb="FFFF0000"/>
        <bgColor rgb="FF00B0F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darkHorizontal">
        <fgColor rgb="FF00B0F0"/>
        <bgColor rgb="FFFFFF00"/>
      </patternFill>
    </fill>
    <fill>
      <patternFill patternType="darkHorizontal">
        <fgColor rgb="FFFF0000"/>
        <bgColor rgb="FFFF0000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/>
    <xf numFmtId="0" fontId="3" fillId="0" borderId="0" xfId="0" applyFont="1"/>
    <xf numFmtId="0" fontId="3" fillId="2" borderId="0" xfId="0" applyFont="1" applyFill="1"/>
    <xf numFmtId="0" fontId="5" fillId="0" borderId="0" xfId="0" applyFont="1"/>
    <xf numFmtId="164" fontId="0" fillId="0" borderId="0" xfId="0" applyNumberFormat="1"/>
    <xf numFmtId="0" fontId="4" fillId="3" borderId="0" xfId="0" applyFont="1" applyFill="1"/>
    <xf numFmtId="0" fontId="1" fillId="4" borderId="0" xfId="0" applyFont="1" applyFill="1"/>
    <xf numFmtId="0" fontId="3" fillId="5" borderId="0" xfId="0" applyFont="1" applyFill="1"/>
    <xf numFmtId="0" fontId="6" fillId="6" borderId="0" xfId="0" applyFont="1" applyFill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0" borderId="0" xfId="0" applyFont="1"/>
    <xf numFmtId="0" fontId="0" fillId="0" borderId="11" xfId="0" applyBorder="1"/>
    <xf numFmtId="0" fontId="0" fillId="0" borderId="18" xfId="0" applyBorder="1"/>
    <xf numFmtId="0" fontId="0" fillId="0" borderId="19" xfId="0" applyBorder="1"/>
    <xf numFmtId="0" fontId="0" fillId="0" borderId="15" xfId="0" applyBorder="1"/>
    <xf numFmtId="0" fontId="0" fillId="0" borderId="20" xfId="0" applyBorder="1"/>
    <xf numFmtId="0" fontId="2" fillId="0" borderId="14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2" xfId="0" applyFont="1" applyBorder="1"/>
    <xf numFmtId="165" fontId="0" fillId="0" borderId="21" xfId="0" applyNumberFormat="1" applyBorder="1"/>
    <xf numFmtId="0" fontId="0" fillId="0" borderId="0" xfId="0" applyFill="1" applyBorder="1"/>
    <xf numFmtId="0" fontId="3" fillId="7" borderId="0" xfId="0" applyFont="1" applyFill="1"/>
    <xf numFmtId="164" fontId="2" fillId="0" borderId="0" xfId="0" applyNumberFormat="1" applyFont="1"/>
    <xf numFmtId="0" fontId="0" fillId="0" borderId="1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5" borderId="19" xfId="0" applyFill="1" applyBorder="1" applyAlignment="1">
      <alignment horizontal="center" vertical="center" wrapText="1"/>
    </xf>
    <xf numFmtId="0" fontId="0" fillId="15" borderId="18" xfId="0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  <xf numFmtId="0" fontId="0" fillId="15" borderId="0" xfId="0" applyFill="1" applyBorder="1" applyAlignment="1">
      <alignment horizontal="center" vertical="center" wrapText="1"/>
    </xf>
    <xf numFmtId="0" fontId="0" fillId="15" borderId="19" xfId="0" applyFill="1" applyBorder="1" applyAlignment="1">
      <alignment horizontal="center" vertical="center" wrapText="1"/>
    </xf>
    <xf numFmtId="0" fontId="0" fillId="15" borderId="18" xfId="0" applyFill="1" applyBorder="1" applyAlignment="1">
      <alignment horizontal="center" vertical="center" wrapText="1"/>
    </xf>
    <xf numFmtId="1" fontId="0" fillId="0" borderId="21" xfId="0" applyNumberFormat="1" applyBorder="1"/>
    <xf numFmtId="0" fontId="2" fillId="0" borderId="22" xfId="0" applyFont="1" applyBorder="1" applyAlignment="1">
      <alignment horizontal="center" vertical="center" wrapText="1"/>
    </xf>
    <xf numFmtId="166" fontId="0" fillId="0" borderId="21" xfId="0" applyNumberFormat="1" applyBorder="1"/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14" borderId="19" xfId="0" applyFill="1" applyBorder="1" applyAlignment="1">
      <alignment horizontal="center" vertical="center" wrapText="1"/>
    </xf>
    <xf numFmtId="0" fontId="0" fillId="14" borderId="15" xfId="0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0" fillId="15" borderId="25" xfId="0" applyFill="1" applyBorder="1" applyAlignment="1">
      <alignment horizontal="center"/>
    </xf>
    <xf numFmtId="0" fontId="0" fillId="13" borderId="20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0" fillId="13" borderId="25" xfId="0" applyFill="1" applyBorder="1" applyAlignment="1">
      <alignment horizontal="center"/>
    </xf>
    <xf numFmtId="0" fontId="0" fillId="14" borderId="2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13" borderId="20" xfId="0" applyFill="1" applyBorder="1" applyAlignment="1" applyProtection="1">
      <alignment horizontal="center"/>
    </xf>
    <xf numFmtId="0" fontId="0" fillId="13" borderId="17" xfId="0" applyFill="1" applyBorder="1" applyAlignment="1" applyProtection="1">
      <alignment horizontal="center"/>
    </xf>
    <xf numFmtId="0" fontId="0" fillId="13" borderId="25" xfId="0" applyFill="1" applyBorder="1" applyAlignment="1" applyProtection="1">
      <alignment horizontal="center"/>
    </xf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0" borderId="11" xfId="0" applyFill="1" applyBorder="1" applyAlignment="1">
      <alignment horizontal="center"/>
    </xf>
    <xf numFmtId="0" fontId="0" fillId="0" borderId="1" xfId="0" applyBorder="1"/>
    <xf numFmtId="0" fontId="0" fillId="0" borderId="16" xfId="0" applyBorder="1"/>
    <xf numFmtId="0" fontId="0" fillId="0" borderId="2" xfId="0" applyBorder="1"/>
    <xf numFmtId="0" fontId="0" fillId="0" borderId="10" xfId="0" applyBorder="1"/>
    <xf numFmtId="0" fontId="0" fillId="0" borderId="12" xfId="0" applyBorder="1"/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/>
    <xf numFmtId="0" fontId="0" fillId="0" borderId="5" xfId="0" applyBorder="1"/>
    <xf numFmtId="0" fontId="0" fillId="0" borderId="28" xfId="0" applyBorder="1"/>
    <xf numFmtId="0" fontId="0" fillId="0" borderId="14" xfId="0" applyBorder="1"/>
    <xf numFmtId="0" fontId="0" fillId="0" borderId="1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" xfId="0" applyBorder="1"/>
    <xf numFmtId="0" fontId="0" fillId="0" borderId="22" xfId="0" applyBorder="1"/>
    <xf numFmtId="0" fontId="0" fillId="0" borderId="22" xfId="0" applyFill="1" applyBorder="1" applyAlignment="1">
      <alignment horizontal="center"/>
    </xf>
    <xf numFmtId="0" fontId="0" fillId="0" borderId="6" xfId="0" applyBorder="1"/>
    <xf numFmtId="0" fontId="0" fillId="3" borderId="1" xfId="0" applyFill="1" applyBorder="1"/>
    <xf numFmtId="0" fontId="0" fillId="3" borderId="16" xfId="0" applyFill="1" applyBorder="1"/>
    <xf numFmtId="0" fontId="0" fillId="3" borderId="2" xfId="0" applyFill="1" applyBorder="1"/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15" borderId="19" xfId="0" applyFill="1" applyBorder="1" applyAlignment="1">
      <alignment horizontal="center" vertical="center" wrapText="1"/>
    </xf>
    <xf numFmtId="0" fontId="0" fillId="15" borderId="18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/>
    <xf numFmtId="0" fontId="2" fillId="0" borderId="4" xfId="0" applyFont="1" applyBorder="1"/>
    <xf numFmtId="0" fontId="0" fillId="3" borderId="0" xfId="0" applyFill="1" applyAlignment="1">
      <alignment horizontal="center" vertical="center"/>
    </xf>
    <xf numFmtId="0" fontId="0" fillId="9" borderId="0" xfId="0" applyFill="1" applyAlignment="1">
      <alignment vertical="center"/>
    </xf>
    <xf numFmtId="0" fontId="1" fillId="0" borderId="0" xfId="0" applyFont="1" applyAlignment="1">
      <alignment vertical="center"/>
    </xf>
    <xf numFmtId="167" fontId="0" fillId="0" borderId="21" xfId="0" applyNumberFormat="1" applyBorder="1"/>
    <xf numFmtId="0" fontId="0" fillId="0" borderId="0" xfId="0" applyFill="1" applyAlignment="1">
      <alignment vertical="center"/>
    </xf>
    <xf numFmtId="0" fontId="0" fillId="0" borderId="0" xfId="0" applyAlignment="1"/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1" fontId="0" fillId="0" borderId="0" xfId="0" applyNumberFormat="1"/>
    <xf numFmtId="1" fontId="0" fillId="0" borderId="0" xfId="0" applyNumberFormat="1" applyAlignment="1"/>
    <xf numFmtId="0" fontId="0" fillId="9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15" borderId="19" xfId="0" applyFill="1" applyBorder="1" applyAlignment="1">
      <alignment horizontal="center" vertical="center" wrapText="1"/>
    </xf>
    <xf numFmtId="0" fontId="0" fillId="15" borderId="18" xfId="0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16" borderId="0" xfId="0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4507">
    <dxf>
      <font>
        <color theme="0"/>
      </font>
      <fill>
        <patternFill patternType="none">
          <bgColor auto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7030A0"/>
      </font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1279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/>
      </font>
    </dxf>
    <dxf>
      <font>
        <color rgb="FFFFC000"/>
      </font>
      <fill>
        <patternFill>
          <bgColor theme="4"/>
        </patternFill>
      </fill>
    </dxf>
    <dxf>
      <font>
        <color rgb="FFFF0000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00"/>
      <color rgb="FF127901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Groups</a:t>
            </a:r>
            <a:r>
              <a:rPr lang="en-GB" baseline="0"/>
              <a:t> Comparison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Group 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Seedings1!$J$2:$J$11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Seedings1!$K$2:$K$11</c:f>
              <c:numCache>
                <c:formatCode>General</c:formatCode>
                <c:ptCount val="10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12</c:v>
                </c:pt>
                <c:pt idx="7">
                  <c:v>14</c:v>
                </c:pt>
                <c:pt idx="8">
                  <c:v>19</c:v>
                </c:pt>
                <c:pt idx="9">
                  <c:v>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00-4B6B-AA9D-AD901C113B8B}"/>
            </c:ext>
          </c:extLst>
        </c:ser>
        <c:ser>
          <c:idx val="1"/>
          <c:order val="1"/>
          <c:tx>
            <c:v>Group 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Seedings1!$J$2:$J$10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Seedings1!$L$2:$L$10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10</c:v>
                </c:pt>
                <c:pt idx="5">
                  <c:v>13</c:v>
                </c:pt>
                <c:pt idx="6">
                  <c:v>15</c:v>
                </c:pt>
                <c:pt idx="7">
                  <c:v>17</c:v>
                </c:pt>
                <c:pt idx="8">
                  <c:v>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700-4B6B-AA9D-AD901C113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781216"/>
        <c:axId val="497777408"/>
      </c:scatterChart>
      <c:valAx>
        <c:axId val="497781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777408"/>
        <c:crosses val="autoZero"/>
        <c:crossBetween val="midCat"/>
      </c:valAx>
      <c:valAx>
        <c:axId val="49777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781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600075</xdr:colOff>
          <xdr:row>13</xdr:row>
          <xdr:rowOff>180975</xdr:rowOff>
        </xdr:from>
        <xdr:to>
          <xdr:col>7</xdr:col>
          <xdr:colOff>600075</xdr:colOff>
          <xdr:row>17</xdr:row>
          <xdr:rowOff>180975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GB" sz="18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DO COMPUTER STUFF</a:t>
              </a:r>
            </a:p>
          </xdr:txBody>
        </xdr:sp>
        <xdr:clientData fPrintsWithSheet="0"/>
      </xdr:twoCellAnchor>
    </mc:Choice>
    <mc:Fallback/>
  </mc:AlternateContent>
  <xdr:twoCellAnchor>
    <xdr:from>
      <xdr:col>9</xdr:col>
      <xdr:colOff>600075</xdr:colOff>
      <xdr:row>1</xdr:row>
      <xdr:rowOff>0</xdr:rowOff>
    </xdr:from>
    <xdr:to>
      <xdr:col>17</xdr:col>
      <xdr:colOff>295275</xdr:colOff>
      <xdr:row>15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2043176c/Downloads/2%20Pool%20Seeding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2043176c/Downloads/Theo/19-Teams-4-Flights-Up-To-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2 Pool Seedings"/>
    </sheetNames>
    <definedNames>
      <definedName name="Macro5"/>
    </defined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(Pools)"/>
      <sheetName val="Pools Schedule"/>
      <sheetName val="Pools Results and Playoffs"/>
      <sheetName val="League Schedule"/>
      <sheetName val="League A"/>
      <sheetName val="League B"/>
      <sheetName val="League C"/>
      <sheetName val="League D"/>
      <sheetName val="Overall League Results"/>
      <sheetName val="League Schedule (PRINT)"/>
      <sheetName val="Pools Schedule (PRINT)"/>
      <sheetName val="Results Sheet (Pools)"/>
      <sheetName val="Results Sheet (Leagues)"/>
      <sheetName val="Pools Results (2) and Playoffs"/>
    </sheetNames>
    <sheetDataSet>
      <sheetData sheetId="0" refreshError="1">
        <row r="3">
          <cell r="H3" t="str">
            <v>Glasgow</v>
          </cell>
          <cell r="I3" t="str">
            <v>Blue</v>
          </cell>
        </row>
        <row r="4">
          <cell r="I4" t="str">
            <v>Red</v>
          </cell>
        </row>
        <row r="5">
          <cell r="H5" t="str">
            <v>Strathclyde 1</v>
          </cell>
          <cell r="I5" t="str">
            <v>Blue</v>
          </cell>
        </row>
        <row r="6">
          <cell r="I6" t="str">
            <v>White</v>
          </cell>
        </row>
        <row r="7">
          <cell r="H7" t="str">
            <v>Edinburgh</v>
          </cell>
          <cell r="I7" t="str">
            <v>Blue</v>
          </cell>
        </row>
        <row r="8">
          <cell r="I8" t="str">
            <v>White</v>
          </cell>
        </row>
        <row r="9">
          <cell r="H9" t="str">
            <v>Strathclyde  2</v>
          </cell>
          <cell r="I9" t="str">
            <v>Blue</v>
          </cell>
        </row>
        <row r="10">
          <cell r="I10" t="str">
            <v>Yellow</v>
          </cell>
        </row>
      </sheetData>
      <sheetData sheetId="1" refreshError="1"/>
      <sheetData sheetId="2" refreshError="1">
        <row r="35">
          <cell r="AM35" t="str">
            <v>A</v>
          </cell>
          <cell r="AO35" t="str">
            <v>F</v>
          </cell>
          <cell r="AQ35" t="str">
            <v>K</v>
          </cell>
        </row>
        <row r="36">
          <cell r="AM36" t="str">
            <v>B</v>
          </cell>
          <cell r="AO36" t="str">
            <v>G</v>
          </cell>
          <cell r="AQ36" t="str">
            <v>L</v>
          </cell>
        </row>
        <row r="37">
          <cell r="AM37" t="str">
            <v>C</v>
          </cell>
          <cell r="AO37" t="str">
            <v>H</v>
          </cell>
          <cell r="AQ37" t="str">
            <v>M</v>
          </cell>
        </row>
        <row r="38">
          <cell r="AM38" t="str">
            <v>D</v>
          </cell>
          <cell r="AO38" t="str">
            <v>I</v>
          </cell>
          <cell r="AQ38" t="str">
            <v>N</v>
          </cell>
        </row>
        <row r="39">
          <cell r="AM39" t="str">
            <v>E</v>
          </cell>
          <cell r="AO39" t="str">
            <v>J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3" sqref="E3"/>
    </sheetView>
  </sheetViews>
  <sheetFormatPr defaultColWidth="8.85546875" defaultRowHeight="15" x14ac:dyDescent="0.25"/>
  <cols>
    <col min="1" max="1" width="11.42578125" bestFit="1" customWidth="1"/>
  </cols>
  <sheetData>
    <row r="1" spans="1:6" x14ac:dyDescent="0.25">
      <c r="A1" s="20" t="s">
        <v>75</v>
      </c>
      <c r="B1" s="20" t="s">
        <v>76</v>
      </c>
      <c r="C1" s="20" t="s">
        <v>79</v>
      </c>
      <c r="D1" s="20" t="s">
        <v>80</v>
      </c>
      <c r="E1" s="20" t="s">
        <v>81</v>
      </c>
      <c r="F1" s="20" t="s">
        <v>82</v>
      </c>
    </row>
    <row r="2" spans="1:6" x14ac:dyDescent="0.25">
      <c r="A2" t="s">
        <v>23</v>
      </c>
      <c r="B2">
        <f>COUNTA(C2:F2)</f>
        <v>4</v>
      </c>
      <c r="C2" t="s">
        <v>83</v>
      </c>
      <c r="D2" t="s">
        <v>31</v>
      </c>
      <c r="E2" t="s">
        <v>84</v>
      </c>
      <c r="F2" t="s">
        <v>85</v>
      </c>
    </row>
    <row r="3" spans="1:6" x14ac:dyDescent="0.25">
      <c r="A3" t="s">
        <v>77</v>
      </c>
      <c r="B3" s="19">
        <v>4</v>
      </c>
      <c r="C3" t="s">
        <v>29</v>
      </c>
      <c r="D3" t="s">
        <v>30</v>
      </c>
      <c r="E3" t="s">
        <v>83</v>
      </c>
      <c r="F3" t="s">
        <v>89</v>
      </c>
    </row>
    <row r="4" spans="1:6" x14ac:dyDescent="0.25">
      <c r="A4" t="s">
        <v>22</v>
      </c>
      <c r="B4" s="19">
        <f t="shared" ref="B4" si="0">COUNTA(C4:F4)</f>
        <v>4</v>
      </c>
      <c r="C4" t="s">
        <v>29</v>
      </c>
      <c r="D4" t="s">
        <v>86</v>
      </c>
      <c r="E4" t="s">
        <v>28</v>
      </c>
      <c r="F4" t="s">
        <v>87</v>
      </c>
    </row>
    <row r="5" spans="1:6" x14ac:dyDescent="0.25">
      <c r="A5" t="s">
        <v>21</v>
      </c>
      <c r="B5" s="19">
        <v>1</v>
      </c>
      <c r="C5" t="s">
        <v>88</v>
      </c>
    </row>
    <row r="6" spans="1:6" x14ac:dyDescent="0.25">
      <c r="A6" t="s">
        <v>24</v>
      </c>
      <c r="B6" s="19">
        <v>3</v>
      </c>
      <c r="C6" t="s">
        <v>84</v>
      </c>
      <c r="D6" t="s">
        <v>30</v>
      </c>
      <c r="E6" t="s">
        <v>31</v>
      </c>
    </row>
    <row r="7" spans="1:6" x14ac:dyDescent="0.25">
      <c r="A7" t="s">
        <v>20</v>
      </c>
      <c r="B7" s="19">
        <v>2</v>
      </c>
      <c r="C7" t="s">
        <v>28</v>
      </c>
      <c r="D7" t="s">
        <v>29</v>
      </c>
    </row>
    <row r="8" spans="1:6" x14ac:dyDescent="0.25">
      <c r="A8" t="s">
        <v>78</v>
      </c>
      <c r="B8" s="19">
        <v>1</v>
      </c>
      <c r="C8" t="s">
        <v>94</v>
      </c>
    </row>
    <row r="9" spans="1:6" x14ac:dyDescent="0.25">
      <c r="B9" s="20">
        <f>SUM(B2:B8)</f>
        <v>19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50"/>
  <sheetViews>
    <sheetView zoomScale="55" zoomScaleNormal="55" workbookViewId="0">
      <selection activeCell="H5" sqref="H5:H8"/>
    </sheetView>
  </sheetViews>
  <sheetFormatPr defaultColWidth="9.140625" defaultRowHeight="15" x14ac:dyDescent="0.25"/>
  <cols>
    <col min="1" max="1" width="9.140625" style="19"/>
    <col min="2" max="2" width="17" style="19" bestFit="1" customWidth="1"/>
    <col min="3" max="3" width="3.7109375" style="19" bestFit="1" customWidth="1"/>
    <col min="4" max="4" width="17.7109375" style="19" bestFit="1" customWidth="1"/>
    <col min="5" max="5" width="3.7109375" style="19" bestFit="1" customWidth="1"/>
    <col min="6" max="6" width="18.28515625" style="19" bestFit="1" customWidth="1"/>
    <col min="7" max="7" width="3.7109375" style="19" bestFit="1" customWidth="1"/>
    <col min="8" max="8" width="17.7109375" style="19" bestFit="1" customWidth="1"/>
    <col min="9" max="9" width="3.7109375" style="19" bestFit="1" customWidth="1"/>
    <col min="10" max="10" width="18.28515625" style="19" bestFit="1" customWidth="1"/>
    <col min="11" max="11" width="4.140625" style="19" bestFit="1" customWidth="1"/>
    <col min="12" max="12" width="18.28515625" style="19" bestFit="1" customWidth="1"/>
    <col min="13" max="13" width="4.140625" style="19" bestFit="1" customWidth="1"/>
    <col min="14" max="14" width="16.42578125" style="19" bestFit="1" customWidth="1"/>
    <col min="15" max="15" width="3.85546875" style="19" bestFit="1" customWidth="1"/>
    <col min="16" max="16" width="16" style="19" bestFit="1" customWidth="1"/>
    <col min="17" max="17" width="3.85546875" style="19" bestFit="1" customWidth="1"/>
    <col min="18" max="26" width="9.140625" style="19"/>
    <col min="27" max="27" width="14.42578125" style="19" bestFit="1" customWidth="1"/>
    <col min="28" max="16384" width="9.140625" style="19"/>
  </cols>
  <sheetData>
    <row r="1" spans="1:28" x14ac:dyDescent="0.25">
      <c r="B1" s="118" t="s">
        <v>68</v>
      </c>
      <c r="C1" s="118"/>
      <c r="D1" s="118"/>
      <c r="E1" s="118"/>
      <c r="F1" s="118"/>
      <c r="G1" s="118"/>
    </row>
    <row r="2" spans="1:28" x14ac:dyDescent="0.25">
      <c r="B2" s="119" t="s">
        <v>69</v>
      </c>
      <c r="C2" s="119"/>
      <c r="D2" s="119"/>
      <c r="E2" s="119"/>
      <c r="F2" s="119"/>
      <c r="G2" s="119"/>
    </row>
    <row r="4" spans="1:28" x14ac:dyDescent="0.25">
      <c r="B4" s="120" t="s">
        <v>106</v>
      </c>
      <c r="C4" s="120"/>
      <c r="D4" s="121" t="s">
        <v>52</v>
      </c>
      <c r="E4" s="121"/>
      <c r="F4" s="122" t="s">
        <v>53</v>
      </c>
      <c r="G4" s="122"/>
      <c r="H4" s="117" t="s">
        <v>55</v>
      </c>
      <c r="I4" s="117"/>
      <c r="T4" s="2" t="s">
        <v>26</v>
      </c>
      <c r="U4" s="2" t="str">
        <f>B5</f>
        <v>Strathclyde 1</v>
      </c>
    </row>
    <row r="5" spans="1:28" x14ac:dyDescent="0.25">
      <c r="B5" s="19" t="str">
        <f>'League Results (2)'!AX4</f>
        <v>Strathclyde 1</v>
      </c>
      <c r="C5" s="19" t="s">
        <v>26</v>
      </c>
      <c r="D5" s="19" t="str">
        <f>'League Results (2)'!AX9</f>
        <v>Aberdeen 1</v>
      </c>
      <c r="E5" s="19" t="str">
        <f>'[2]Pools Results and Playoffs'!AO35</f>
        <v>F</v>
      </c>
      <c r="F5" s="19" t="e">
        <f>'League Results (2)'!AU14</f>
        <v>#N/A</v>
      </c>
      <c r="G5" s="19" t="str">
        <f>'[2]Pools Results and Playoffs'!AQ35</f>
        <v>K</v>
      </c>
      <c r="H5" s="19" t="e">
        <f>'League Results (2)'!AU18</f>
        <v>#N/A</v>
      </c>
      <c r="I5" s="19" t="s">
        <v>41</v>
      </c>
      <c r="T5" s="2" t="s">
        <v>32</v>
      </c>
      <c r="U5" s="2" t="str">
        <f t="shared" ref="U5:U8" si="0">B6</f>
        <v>Edinburgh 1</v>
      </c>
    </row>
    <row r="6" spans="1:28" x14ac:dyDescent="0.25">
      <c r="B6" s="19" t="str">
        <f>'League Results (2)'!AX5</f>
        <v>Edinburgh 1</v>
      </c>
      <c r="C6" s="19" t="s">
        <v>32</v>
      </c>
      <c r="D6" s="19" t="str">
        <f>'League Results (2)'!AX10</f>
        <v>Strathclyde 3</v>
      </c>
      <c r="E6" s="19" t="str">
        <f>'[2]Pools Results and Playoffs'!AO36</f>
        <v>G</v>
      </c>
      <c r="F6" s="19" t="e">
        <f>'League Results (2)'!AU15</f>
        <v>#N/A</v>
      </c>
      <c r="G6" s="19" t="str">
        <f>'[2]Pools Results and Playoffs'!AQ36</f>
        <v>L</v>
      </c>
      <c r="H6" s="19" t="e">
        <f>'League Results (2)'!AU19</f>
        <v>#N/A</v>
      </c>
      <c r="I6" s="19" t="s">
        <v>42</v>
      </c>
      <c r="T6" s="2" t="s">
        <v>33</v>
      </c>
      <c r="U6" s="2" t="str">
        <f t="shared" si="0"/>
        <v>St. Andrews 1</v>
      </c>
    </row>
    <row r="7" spans="1:28" x14ac:dyDescent="0.25">
      <c r="B7" s="19" t="str">
        <f>'League Results (2)'!AX6</f>
        <v>St. Andrews 1</v>
      </c>
      <c r="C7" s="19" t="s">
        <v>33</v>
      </c>
      <c r="D7" s="19" t="str">
        <f>'League Results (2)'!AX11</f>
        <v>St. Andrews 2</v>
      </c>
      <c r="E7" s="19" t="str">
        <f>'[2]Pools Results and Playoffs'!AO37</f>
        <v>H</v>
      </c>
      <c r="F7" s="19" t="e">
        <f>'League Results (2)'!AU16</f>
        <v>#N/A</v>
      </c>
      <c r="G7" s="19" t="str">
        <f>'[2]Pools Results and Playoffs'!AQ37</f>
        <v>M</v>
      </c>
      <c r="H7" s="19" t="e">
        <f>'League Results (2)'!AU20</f>
        <v>#N/A</v>
      </c>
      <c r="I7" s="19" t="s">
        <v>45</v>
      </c>
      <c r="T7" s="2" t="s">
        <v>34</v>
      </c>
      <c r="U7" s="2" t="str">
        <f t="shared" si="0"/>
        <v>Edinburgh 2</v>
      </c>
    </row>
    <row r="8" spans="1:28" x14ac:dyDescent="0.25">
      <c r="B8" s="19" t="str">
        <f>'League Results (2)'!AX7</f>
        <v>Edinburgh 2</v>
      </c>
      <c r="C8" s="19" t="s">
        <v>34</v>
      </c>
      <c r="D8" s="19" t="str">
        <f>'League Results (2)'!AX12</f>
        <v>Glasgow 2</v>
      </c>
      <c r="E8" s="19" t="str">
        <f>'[2]Pools Results and Playoffs'!AO38</f>
        <v>I</v>
      </c>
      <c r="F8" s="19" t="e">
        <f>'League Results (2)'!AU17</f>
        <v>#N/A</v>
      </c>
      <c r="G8" s="19" t="str">
        <f>'[2]Pools Results and Playoffs'!AQ38</f>
        <v>N</v>
      </c>
      <c r="H8" s="19" t="e">
        <f>'League Results (2)'!AU21</f>
        <v>#N/A</v>
      </c>
      <c r="I8" s="19" t="s">
        <v>46</v>
      </c>
      <c r="T8" s="2" t="s">
        <v>39</v>
      </c>
      <c r="U8" s="2" t="str">
        <f t="shared" si="0"/>
        <v>Glasgow 1</v>
      </c>
    </row>
    <row r="9" spans="1:28" x14ac:dyDescent="0.25">
      <c r="B9" s="19" t="str">
        <f>'League Results (2)'!AX8</f>
        <v>Glasgow 1</v>
      </c>
      <c r="C9" s="19" t="s">
        <v>39</v>
      </c>
      <c r="D9" s="19" t="str">
        <f>'League Results (2)'!AX13</f>
        <v>Strathclyde 2</v>
      </c>
      <c r="E9" s="19" t="str">
        <f>'[2]Pools Results and Playoffs'!AO39</f>
        <v>J</v>
      </c>
      <c r="T9" s="2" t="s">
        <v>40</v>
      </c>
      <c r="U9" s="2" t="str">
        <f>D5</f>
        <v>Aberdeen 1</v>
      </c>
    </row>
    <row r="10" spans="1:28" x14ac:dyDescent="0.25">
      <c r="T10" s="2" t="s">
        <v>43</v>
      </c>
      <c r="U10" s="2" t="str">
        <f t="shared" ref="U10:U13" si="1">D6</f>
        <v>Strathclyde 3</v>
      </c>
    </row>
    <row r="11" spans="1:28" ht="15.75" thickBot="1" x14ac:dyDescent="0.3">
      <c r="T11" s="2" t="s">
        <v>44</v>
      </c>
      <c r="U11" s="2" t="str">
        <f t="shared" si="1"/>
        <v>St. Andrews 2</v>
      </c>
    </row>
    <row r="12" spans="1:28" x14ac:dyDescent="0.25">
      <c r="A12" s="123" t="s">
        <v>63</v>
      </c>
      <c r="B12" s="125" t="s">
        <v>64</v>
      </c>
      <c r="C12" s="125"/>
      <c r="D12" s="125"/>
      <c r="E12" s="125"/>
      <c r="F12" s="125" t="s">
        <v>65</v>
      </c>
      <c r="G12" s="125"/>
      <c r="H12" s="125"/>
      <c r="I12" s="125"/>
      <c r="J12" s="125" t="s">
        <v>66</v>
      </c>
      <c r="K12" s="125"/>
      <c r="L12" s="125"/>
      <c r="M12" s="125"/>
      <c r="N12" s="125" t="s">
        <v>67</v>
      </c>
      <c r="O12" s="125"/>
      <c r="P12" s="125"/>
      <c r="Q12" s="126"/>
      <c r="T12" s="2" t="s">
        <v>47</v>
      </c>
      <c r="U12" s="2" t="str">
        <f t="shared" si="1"/>
        <v>Glasgow 2</v>
      </c>
    </row>
    <row r="13" spans="1:28" x14ac:dyDescent="0.25">
      <c r="A13" s="124"/>
      <c r="B13" s="127" t="str">
        <f>'[2]Information (Pools)'!H3</f>
        <v>Glasgow</v>
      </c>
      <c r="C13" s="127"/>
      <c r="D13" s="127"/>
      <c r="E13" s="127"/>
      <c r="F13" s="127" t="str">
        <f>'[2]Information (Pools)'!H5</f>
        <v>Strathclyde 1</v>
      </c>
      <c r="G13" s="127"/>
      <c r="H13" s="127"/>
      <c r="I13" s="127"/>
      <c r="J13" s="127" t="str">
        <f>'[2]Information (Pools)'!H7</f>
        <v>Edinburgh</v>
      </c>
      <c r="K13" s="127"/>
      <c r="L13" s="127"/>
      <c r="M13" s="127"/>
      <c r="N13" s="127" t="str">
        <f>'[2]Information (Pools)'!H9</f>
        <v>Strathclyde  2</v>
      </c>
      <c r="O13" s="127"/>
      <c r="P13" s="127"/>
      <c r="Q13" s="128"/>
      <c r="T13" s="2" t="s">
        <v>48</v>
      </c>
      <c r="U13" s="2" t="str">
        <f t="shared" si="1"/>
        <v>Strathclyde 2</v>
      </c>
    </row>
    <row r="14" spans="1:28" ht="15.75" thickBot="1" x14ac:dyDescent="0.3">
      <c r="A14" s="103" t="s">
        <v>27</v>
      </c>
      <c r="B14" s="129" t="str">
        <f>'[2]Information (Pools)'!I3</f>
        <v>Blue</v>
      </c>
      <c r="C14" s="129"/>
      <c r="D14" s="129" t="str">
        <f>'[2]Information (Pools)'!I4</f>
        <v>Red</v>
      </c>
      <c r="E14" s="129"/>
      <c r="F14" s="129" t="str">
        <f>'[2]Information (Pools)'!I5</f>
        <v>Blue</v>
      </c>
      <c r="G14" s="129"/>
      <c r="H14" s="129" t="str">
        <f>'[2]Information (Pools)'!I6</f>
        <v>White</v>
      </c>
      <c r="I14" s="129"/>
      <c r="J14" s="129" t="str">
        <f>'[2]Information (Pools)'!I7</f>
        <v>Blue</v>
      </c>
      <c r="K14" s="129"/>
      <c r="L14" s="129" t="str">
        <f>'[2]Information (Pools)'!I8</f>
        <v>White</v>
      </c>
      <c r="M14" s="129"/>
      <c r="N14" s="129" t="str">
        <f>'[2]Information (Pools)'!I9</f>
        <v>Blue</v>
      </c>
      <c r="O14" s="129"/>
      <c r="P14" s="129" t="str">
        <f>'[2]Information (Pools)'!I10</f>
        <v>Yellow</v>
      </c>
      <c r="Q14" s="130"/>
      <c r="T14" s="2" t="s">
        <v>35</v>
      </c>
      <c r="U14" s="2" t="e">
        <f>F5</f>
        <v>#N/A</v>
      </c>
    </row>
    <row r="15" spans="1:28" x14ac:dyDescent="0.25">
      <c r="A15" s="12">
        <v>1</v>
      </c>
      <c r="B15" s="13" t="str">
        <f>IFERROR(INDEX($B$5:$B$9,MATCH($C15,$C$5:$C$9,0)), "")</f>
        <v>Strathclyde 1</v>
      </c>
      <c r="C15" s="102" t="s">
        <v>26</v>
      </c>
      <c r="D15" s="13" t="str">
        <f>IFERROR(INDEX($B$5:$B$9,MATCH($E15,$C$5:$C$9,0)), "")</f>
        <v>Edinburgh 1</v>
      </c>
      <c r="E15" s="102" t="s">
        <v>32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  <c r="T15" s="2" t="s">
        <v>36</v>
      </c>
      <c r="U15" s="2" t="e">
        <f t="shared" ref="U15:U18" si="2">F6</f>
        <v>#N/A</v>
      </c>
      <c r="X15" s="19" t="str">
        <f>C15</f>
        <v>A</v>
      </c>
      <c r="Y15" s="19" t="str">
        <f>E15</f>
        <v>B</v>
      </c>
      <c r="AA15" s="19" t="str">
        <f>B5</f>
        <v>Strathclyde 1</v>
      </c>
      <c r="AB15" s="19" t="str">
        <f>C5</f>
        <v>A</v>
      </c>
    </row>
    <row r="16" spans="1:28" x14ac:dyDescent="0.25">
      <c r="A16" s="15">
        <v>2</v>
      </c>
      <c r="B16" s="13" t="str">
        <f t="shared" ref="B16:D50" si="3">IFERROR(INDEX($B$5:$B$9,MATCH($C16,$C$5:$C$9,0)), "")</f>
        <v/>
      </c>
      <c r="C16" s="24"/>
      <c r="D16" s="13" t="str">
        <f t="shared" ref="D16:D47" si="4">IFERROR(INDEX($B$5:$B$9,MATCH($E16,$C$5:$C$9,0)), "")</f>
        <v/>
      </c>
      <c r="E16" s="24"/>
      <c r="F16" s="13" t="str">
        <f>IFERROR(INDEX($D$5:$D$9,MATCH($G16,$E$5:$E$9,0)), "")</f>
        <v>Aberdeen 1</v>
      </c>
      <c r="G16" s="24" t="s">
        <v>40</v>
      </c>
      <c r="H16" s="13" t="str">
        <f>IFERROR(INDEX($D$5:$D$9,MATCH($I16,$E$5:$E$9,0)), "")</f>
        <v>Strathclyde 3</v>
      </c>
      <c r="I16" s="24" t="s">
        <v>43</v>
      </c>
      <c r="J16" s="16"/>
      <c r="K16" s="16"/>
      <c r="L16" s="16"/>
      <c r="M16" s="16"/>
      <c r="N16" s="16"/>
      <c r="O16" s="16"/>
      <c r="P16" s="16"/>
      <c r="Q16" s="17"/>
      <c r="T16" s="2" t="s">
        <v>37</v>
      </c>
      <c r="U16" s="2" t="e">
        <f t="shared" si="2"/>
        <v>#N/A</v>
      </c>
      <c r="X16" s="19" t="str">
        <f>G16</f>
        <v>F</v>
      </c>
      <c r="Y16" s="19" t="str">
        <f>I16</f>
        <v>G</v>
      </c>
      <c r="AA16" s="19" t="str">
        <f t="shared" ref="AA16:AB19" si="5">B6</f>
        <v>Edinburgh 1</v>
      </c>
      <c r="AB16" s="19" t="str">
        <f t="shared" si="5"/>
        <v>B</v>
      </c>
    </row>
    <row r="17" spans="1:28" x14ac:dyDescent="0.25">
      <c r="A17" s="15">
        <v>3</v>
      </c>
      <c r="B17" s="13" t="str">
        <f t="shared" si="3"/>
        <v/>
      </c>
      <c r="C17" s="24"/>
      <c r="D17" s="13" t="str">
        <f t="shared" si="4"/>
        <v/>
      </c>
      <c r="E17" s="24"/>
      <c r="F17" s="13" t="str">
        <f t="shared" ref="F17:F48" si="6">IFERROR(INDEX($D$5:$D$9,MATCH($G17,$E$5:$E$9,0)), "")</f>
        <v/>
      </c>
      <c r="G17" s="24"/>
      <c r="H17" s="13" t="str">
        <f t="shared" ref="H17:H48" si="7">IFERROR(INDEX($D$5:$D$9,MATCH($I17,$E$5:$E$9,0)), "")</f>
        <v/>
      </c>
      <c r="I17" s="24"/>
      <c r="J17" s="16" t="str">
        <f>IFERROR(INDEX($F$5:$F$9,MATCH($K17,$G$5:$G$9,0)), "")</f>
        <v/>
      </c>
      <c r="K17" s="24" t="s">
        <v>35</v>
      </c>
      <c r="L17" s="16" t="str">
        <f>IFERROR(INDEX($F$5:$F$9,MATCH($M17,$G$5:$G$9,0)), "")</f>
        <v/>
      </c>
      <c r="M17" s="24" t="s">
        <v>36</v>
      </c>
      <c r="N17" s="16"/>
      <c r="O17" s="16"/>
      <c r="P17" s="16"/>
      <c r="Q17" s="17"/>
      <c r="T17" s="2" t="s">
        <v>38</v>
      </c>
      <c r="U17" s="2" t="e">
        <f t="shared" si="2"/>
        <v>#N/A</v>
      </c>
      <c r="X17" s="19" t="str">
        <f>K17</f>
        <v>K</v>
      </c>
      <c r="Y17" s="19" t="str">
        <f>M17</f>
        <v>L</v>
      </c>
      <c r="AA17" s="19" t="str">
        <f t="shared" si="5"/>
        <v>St. Andrews 1</v>
      </c>
      <c r="AB17" s="19" t="str">
        <f t="shared" si="5"/>
        <v>C</v>
      </c>
    </row>
    <row r="18" spans="1:28" x14ac:dyDescent="0.25">
      <c r="A18" s="15">
        <v>4</v>
      </c>
      <c r="B18" s="13" t="str">
        <f t="shared" si="3"/>
        <v/>
      </c>
      <c r="C18" s="24"/>
      <c r="D18" s="13" t="str">
        <f t="shared" si="4"/>
        <v/>
      </c>
      <c r="E18" s="24"/>
      <c r="F18" s="13" t="str">
        <f t="shared" si="6"/>
        <v/>
      </c>
      <c r="G18" s="24"/>
      <c r="H18" s="13" t="str">
        <f t="shared" si="7"/>
        <v/>
      </c>
      <c r="I18" s="24"/>
      <c r="J18" s="16" t="str">
        <f t="shared" ref="J18:L44" si="8">IFERROR(INDEX($F$5:$F$9,MATCH($K18,$G$5:$G$9,0)), "")</f>
        <v/>
      </c>
      <c r="K18" s="24"/>
      <c r="L18" s="16" t="str">
        <f t="shared" ref="L18:L43" si="9">IFERROR(INDEX($F$5:$F$9,MATCH($M18,$G$5:$G$9,0)), "")</f>
        <v/>
      </c>
      <c r="M18" s="24"/>
      <c r="N18" s="16" t="str">
        <f>IFERROR(INDEX($H$5:$H$9,MATCH($O18,$I$5:$I$9,0)), "")</f>
        <v/>
      </c>
      <c r="O18" s="24" t="s">
        <v>41</v>
      </c>
      <c r="P18" s="16" t="str">
        <f>IFERROR(INDEX($H$5:$H$9,MATCH($Q18,$I$5:$I$9,0)), "")</f>
        <v/>
      </c>
      <c r="Q18" s="77" t="s">
        <v>42</v>
      </c>
      <c r="T18" s="2" t="s">
        <v>41</v>
      </c>
      <c r="U18" s="2">
        <f t="shared" si="2"/>
        <v>0</v>
      </c>
      <c r="X18" s="19" t="str">
        <f>O18</f>
        <v>O</v>
      </c>
      <c r="Y18" s="19" t="str">
        <f>Q18</f>
        <v>P</v>
      </c>
      <c r="AA18" s="19" t="str">
        <f t="shared" si="5"/>
        <v>Edinburgh 2</v>
      </c>
      <c r="AB18" s="19" t="str">
        <f t="shared" si="5"/>
        <v>D</v>
      </c>
    </row>
    <row r="19" spans="1:28" x14ac:dyDescent="0.25">
      <c r="A19" s="15">
        <v>5</v>
      </c>
      <c r="B19" s="13" t="str">
        <f t="shared" si="3"/>
        <v>St. Andrews 1</v>
      </c>
      <c r="C19" s="24" t="s">
        <v>33</v>
      </c>
      <c r="D19" s="13" t="str">
        <f t="shared" si="4"/>
        <v>Edinburgh 1</v>
      </c>
      <c r="E19" s="24" t="s">
        <v>32</v>
      </c>
      <c r="F19" s="13" t="str">
        <f t="shared" si="6"/>
        <v/>
      </c>
      <c r="G19" s="24"/>
      <c r="H19" s="13" t="str">
        <f t="shared" si="7"/>
        <v/>
      </c>
      <c r="I19" s="24"/>
      <c r="J19" s="16" t="str">
        <f t="shared" si="8"/>
        <v/>
      </c>
      <c r="K19" s="24"/>
      <c r="L19" s="16" t="str">
        <f t="shared" si="9"/>
        <v/>
      </c>
      <c r="M19" s="24"/>
      <c r="N19" s="16" t="str">
        <f t="shared" ref="N19:N41" si="10">IFERROR(INDEX($H$5:$H$9,MATCH($O19,$I$5:$I$9,0)), "")</f>
        <v/>
      </c>
      <c r="O19" s="24"/>
      <c r="P19" s="16" t="str">
        <f t="shared" ref="P19:P41" si="11">IFERROR(INDEX($H$5:$H$9,MATCH($Q19,$I$5:$I$9,0)), "")</f>
        <v/>
      </c>
      <c r="Q19" s="77"/>
      <c r="T19" s="2" t="s">
        <v>42</v>
      </c>
      <c r="U19" s="2" t="e">
        <f>H5</f>
        <v>#N/A</v>
      </c>
      <c r="X19" s="19" t="str">
        <f t="shared" ref="X19" si="12">C19</f>
        <v>C</v>
      </c>
      <c r="Y19" s="19" t="str">
        <f t="shared" ref="Y19" si="13">E19</f>
        <v>B</v>
      </c>
      <c r="AA19" s="19" t="str">
        <f t="shared" si="5"/>
        <v>Glasgow 1</v>
      </c>
      <c r="AB19" s="19" t="str">
        <f t="shared" si="5"/>
        <v>E</v>
      </c>
    </row>
    <row r="20" spans="1:28" x14ac:dyDescent="0.25">
      <c r="A20" s="15">
        <v>6</v>
      </c>
      <c r="B20" s="13" t="str">
        <f t="shared" si="3"/>
        <v/>
      </c>
      <c r="C20" s="24"/>
      <c r="D20" s="13" t="str">
        <f t="shared" si="4"/>
        <v/>
      </c>
      <c r="E20" s="24"/>
      <c r="F20" s="13" t="str">
        <f t="shared" si="6"/>
        <v>St. Andrews 2</v>
      </c>
      <c r="G20" s="24" t="s">
        <v>44</v>
      </c>
      <c r="H20" s="13" t="str">
        <f t="shared" si="7"/>
        <v>Strathclyde 3</v>
      </c>
      <c r="I20" s="24" t="s">
        <v>43</v>
      </c>
      <c r="J20" s="16" t="str">
        <f t="shared" si="8"/>
        <v/>
      </c>
      <c r="K20" s="24"/>
      <c r="L20" s="16" t="str">
        <f t="shared" si="9"/>
        <v/>
      </c>
      <c r="M20" s="24"/>
      <c r="N20" s="16" t="str">
        <f t="shared" si="10"/>
        <v/>
      </c>
      <c r="O20" s="24"/>
      <c r="P20" s="16" t="str">
        <f t="shared" si="11"/>
        <v/>
      </c>
      <c r="Q20" s="77"/>
      <c r="T20" s="2" t="s">
        <v>45</v>
      </c>
      <c r="U20" s="2" t="e">
        <f t="shared" ref="U20:U22" si="14">H6</f>
        <v>#N/A</v>
      </c>
      <c r="X20" s="19" t="str">
        <f t="shared" ref="X20" si="15">G20</f>
        <v>H</v>
      </c>
      <c r="Y20" s="19" t="str">
        <f t="shared" ref="Y20" si="16">I20</f>
        <v>G</v>
      </c>
      <c r="AA20" s="19" t="str">
        <f>D5</f>
        <v>Aberdeen 1</v>
      </c>
      <c r="AB20" s="19" t="str">
        <f>E5</f>
        <v>F</v>
      </c>
    </row>
    <row r="21" spans="1:28" x14ac:dyDescent="0.25">
      <c r="A21" s="15">
        <v>7</v>
      </c>
      <c r="B21" s="13" t="str">
        <f t="shared" si="3"/>
        <v/>
      </c>
      <c r="C21" s="24"/>
      <c r="D21" s="13" t="str">
        <f t="shared" si="4"/>
        <v/>
      </c>
      <c r="E21" s="24"/>
      <c r="F21" s="13" t="str">
        <f t="shared" si="6"/>
        <v/>
      </c>
      <c r="G21" s="24"/>
      <c r="H21" s="13" t="str">
        <f t="shared" si="7"/>
        <v/>
      </c>
      <c r="I21" s="24"/>
      <c r="J21" s="16" t="str">
        <f t="shared" si="8"/>
        <v/>
      </c>
      <c r="K21" s="24" t="s">
        <v>35</v>
      </c>
      <c r="L21" s="16" t="str">
        <f t="shared" si="9"/>
        <v/>
      </c>
      <c r="M21" s="24" t="s">
        <v>37</v>
      </c>
      <c r="N21" s="16" t="str">
        <f t="shared" si="10"/>
        <v/>
      </c>
      <c r="O21" s="24"/>
      <c r="P21" s="16" t="str">
        <f t="shared" si="11"/>
        <v/>
      </c>
      <c r="Q21" s="77"/>
      <c r="T21" s="2" t="s">
        <v>46</v>
      </c>
      <c r="U21" s="2" t="e">
        <f t="shared" si="14"/>
        <v>#N/A</v>
      </c>
      <c r="X21" s="19" t="str">
        <f t="shared" ref="X21" si="17">K21</f>
        <v>K</v>
      </c>
      <c r="Y21" s="19" t="str">
        <f t="shared" ref="Y21" si="18">M21</f>
        <v>M</v>
      </c>
      <c r="AA21" s="19" t="str">
        <f t="shared" ref="AA21:AB24" si="19">D6</f>
        <v>Strathclyde 3</v>
      </c>
      <c r="AB21" s="19" t="str">
        <f t="shared" si="19"/>
        <v>G</v>
      </c>
    </row>
    <row r="22" spans="1:28" x14ac:dyDescent="0.25">
      <c r="A22" s="15">
        <v>8</v>
      </c>
      <c r="B22" s="13" t="str">
        <f t="shared" si="3"/>
        <v/>
      </c>
      <c r="C22" s="24"/>
      <c r="D22" s="13" t="str">
        <f t="shared" si="4"/>
        <v/>
      </c>
      <c r="E22" s="24"/>
      <c r="F22" s="13" t="str">
        <f t="shared" si="6"/>
        <v/>
      </c>
      <c r="G22" s="24"/>
      <c r="H22" s="13" t="str">
        <f t="shared" si="7"/>
        <v/>
      </c>
      <c r="I22" s="24"/>
      <c r="J22" s="16" t="str">
        <f t="shared" si="8"/>
        <v/>
      </c>
      <c r="K22" s="24"/>
      <c r="L22" s="16" t="str">
        <f t="shared" si="9"/>
        <v/>
      </c>
      <c r="M22" s="24"/>
      <c r="N22" s="16" t="str">
        <f t="shared" si="10"/>
        <v/>
      </c>
      <c r="O22" s="24" t="s">
        <v>41</v>
      </c>
      <c r="P22" s="16" t="str">
        <f t="shared" si="11"/>
        <v/>
      </c>
      <c r="Q22" s="77" t="s">
        <v>45</v>
      </c>
      <c r="T22" s="2" t="s">
        <v>49</v>
      </c>
      <c r="U22" s="2" t="e">
        <f t="shared" si="14"/>
        <v>#N/A</v>
      </c>
      <c r="X22" s="19" t="str">
        <f t="shared" ref="X22" si="20">O22</f>
        <v>O</v>
      </c>
      <c r="Y22" s="19" t="str">
        <f t="shared" ref="Y22" si="21">Q22</f>
        <v>Q</v>
      </c>
      <c r="AA22" s="19" t="str">
        <f t="shared" si="19"/>
        <v>St. Andrews 2</v>
      </c>
      <c r="AB22" s="19" t="str">
        <f t="shared" si="19"/>
        <v>H</v>
      </c>
    </row>
    <row r="23" spans="1:28" x14ac:dyDescent="0.25">
      <c r="A23" s="15">
        <v>9</v>
      </c>
      <c r="B23" s="13" t="str">
        <f t="shared" si="3"/>
        <v>St. Andrews 1</v>
      </c>
      <c r="C23" s="24" t="s">
        <v>33</v>
      </c>
      <c r="D23" s="13" t="str">
        <f t="shared" si="4"/>
        <v>Edinburgh 2</v>
      </c>
      <c r="E23" s="24" t="s">
        <v>34</v>
      </c>
      <c r="F23" s="13" t="str">
        <f t="shared" si="6"/>
        <v/>
      </c>
      <c r="G23" s="24"/>
      <c r="H23" s="13" t="str">
        <f t="shared" si="7"/>
        <v/>
      </c>
      <c r="I23" s="24"/>
      <c r="J23" s="16" t="str">
        <f t="shared" si="8"/>
        <v/>
      </c>
      <c r="K23" s="24"/>
      <c r="L23" s="16" t="str">
        <f t="shared" si="9"/>
        <v/>
      </c>
      <c r="M23" s="24"/>
      <c r="N23" s="16" t="str">
        <f t="shared" si="10"/>
        <v/>
      </c>
      <c r="O23" s="24"/>
      <c r="P23" s="16" t="str">
        <f t="shared" si="11"/>
        <v/>
      </c>
      <c r="Q23" s="77"/>
      <c r="X23" s="19" t="str">
        <f t="shared" ref="X23" si="22">C23</f>
        <v>C</v>
      </c>
      <c r="Y23" s="19" t="str">
        <f t="shared" ref="Y23" si="23">E23</f>
        <v>D</v>
      </c>
      <c r="AA23" s="19" t="str">
        <f t="shared" si="19"/>
        <v>Glasgow 2</v>
      </c>
      <c r="AB23" s="19" t="str">
        <f t="shared" si="19"/>
        <v>I</v>
      </c>
    </row>
    <row r="24" spans="1:28" x14ac:dyDescent="0.25">
      <c r="A24" s="15">
        <v>10</v>
      </c>
      <c r="B24" s="13" t="str">
        <f t="shared" si="3"/>
        <v/>
      </c>
      <c r="C24" s="24"/>
      <c r="D24" s="13" t="str">
        <f t="shared" si="4"/>
        <v/>
      </c>
      <c r="E24" s="24"/>
      <c r="F24" s="13" t="str">
        <f t="shared" si="6"/>
        <v>St. Andrews 2</v>
      </c>
      <c r="G24" s="24" t="s">
        <v>44</v>
      </c>
      <c r="H24" s="13" t="str">
        <f t="shared" si="7"/>
        <v>Glasgow 2</v>
      </c>
      <c r="I24" s="24" t="s">
        <v>47</v>
      </c>
      <c r="J24" s="16" t="str">
        <f t="shared" si="8"/>
        <v/>
      </c>
      <c r="K24" s="24"/>
      <c r="L24" s="16" t="str">
        <f t="shared" si="9"/>
        <v/>
      </c>
      <c r="M24" s="24"/>
      <c r="N24" s="16" t="str">
        <f t="shared" si="10"/>
        <v/>
      </c>
      <c r="O24" s="24"/>
      <c r="P24" s="16" t="str">
        <f t="shared" si="11"/>
        <v/>
      </c>
      <c r="Q24" s="77"/>
      <c r="X24" s="19" t="str">
        <f t="shared" ref="X24" si="24">G24</f>
        <v>H</v>
      </c>
      <c r="Y24" s="19" t="str">
        <f t="shared" ref="Y24" si="25">I24</f>
        <v>I</v>
      </c>
      <c r="AA24" s="19" t="str">
        <f t="shared" si="19"/>
        <v>Strathclyde 2</v>
      </c>
      <c r="AB24" s="19" t="str">
        <f t="shared" si="19"/>
        <v>J</v>
      </c>
    </row>
    <row r="25" spans="1:28" x14ac:dyDescent="0.25">
      <c r="A25" s="15">
        <v>11</v>
      </c>
      <c r="B25" s="13" t="str">
        <f t="shared" si="3"/>
        <v/>
      </c>
      <c r="C25" s="24"/>
      <c r="D25" s="13" t="str">
        <f t="shared" si="4"/>
        <v/>
      </c>
      <c r="E25" s="24"/>
      <c r="F25" s="13" t="str">
        <f t="shared" si="6"/>
        <v/>
      </c>
      <c r="G25" s="24"/>
      <c r="H25" s="13" t="str">
        <f t="shared" si="7"/>
        <v/>
      </c>
      <c r="I25" s="24"/>
      <c r="J25" s="16" t="str">
        <f t="shared" si="8"/>
        <v/>
      </c>
      <c r="K25" s="24" t="s">
        <v>38</v>
      </c>
      <c r="L25" s="16" t="str">
        <f t="shared" si="9"/>
        <v/>
      </c>
      <c r="M25" s="24" t="s">
        <v>37</v>
      </c>
      <c r="N25" s="16" t="str">
        <f t="shared" si="10"/>
        <v/>
      </c>
      <c r="O25" s="24"/>
      <c r="P25" s="16" t="str">
        <f t="shared" si="11"/>
        <v/>
      </c>
      <c r="Q25" s="77"/>
      <c r="X25" s="19" t="str">
        <f t="shared" ref="X25" si="26">K25</f>
        <v>N</v>
      </c>
      <c r="Y25" s="19" t="str">
        <f t="shared" ref="Y25" si="27">M25</f>
        <v>M</v>
      </c>
      <c r="AA25" s="19" t="e">
        <f>F5</f>
        <v>#N/A</v>
      </c>
      <c r="AB25" s="19" t="str">
        <f>G5</f>
        <v>K</v>
      </c>
    </row>
    <row r="26" spans="1:28" x14ac:dyDescent="0.25">
      <c r="A26" s="15">
        <v>12</v>
      </c>
      <c r="B26" s="13" t="str">
        <f t="shared" si="3"/>
        <v/>
      </c>
      <c r="C26" s="24"/>
      <c r="D26" s="13" t="str">
        <f t="shared" si="4"/>
        <v/>
      </c>
      <c r="E26" s="24"/>
      <c r="F26" s="13" t="str">
        <f t="shared" si="6"/>
        <v/>
      </c>
      <c r="G26" s="24"/>
      <c r="H26" s="13" t="str">
        <f t="shared" si="7"/>
        <v/>
      </c>
      <c r="I26" s="24"/>
      <c r="J26" s="16" t="str">
        <f t="shared" si="8"/>
        <v/>
      </c>
      <c r="K26" s="24"/>
      <c r="L26" s="16" t="str">
        <f t="shared" si="9"/>
        <v/>
      </c>
      <c r="M26" s="24"/>
      <c r="N26" s="16" t="str">
        <f t="shared" si="10"/>
        <v/>
      </c>
      <c r="O26" s="24" t="s">
        <v>46</v>
      </c>
      <c r="P26" s="16" t="str">
        <f t="shared" si="11"/>
        <v/>
      </c>
      <c r="Q26" s="77" t="s">
        <v>45</v>
      </c>
      <c r="X26" s="19" t="str">
        <f t="shared" ref="X26" si="28">O26</f>
        <v>R</v>
      </c>
      <c r="Y26" s="19" t="str">
        <f t="shared" ref="Y26" si="29">Q26</f>
        <v>Q</v>
      </c>
      <c r="AA26" s="19" t="e">
        <f t="shared" ref="AA26:AB28" si="30">F6</f>
        <v>#N/A</v>
      </c>
      <c r="AB26" s="19" t="str">
        <f t="shared" si="30"/>
        <v>L</v>
      </c>
    </row>
    <row r="27" spans="1:28" x14ac:dyDescent="0.25">
      <c r="A27" s="15">
        <v>13</v>
      </c>
      <c r="B27" s="13" t="str">
        <f t="shared" si="3"/>
        <v>Glasgow 1</v>
      </c>
      <c r="C27" s="24" t="s">
        <v>39</v>
      </c>
      <c r="D27" s="13" t="str">
        <f t="shared" si="4"/>
        <v>Edinburgh 2</v>
      </c>
      <c r="E27" s="24" t="s">
        <v>34</v>
      </c>
      <c r="F27" s="13" t="str">
        <f t="shared" si="6"/>
        <v/>
      </c>
      <c r="G27" s="24"/>
      <c r="H27" s="13" t="str">
        <f t="shared" si="7"/>
        <v/>
      </c>
      <c r="I27" s="24"/>
      <c r="J27" s="16" t="str">
        <f t="shared" si="8"/>
        <v/>
      </c>
      <c r="K27" s="24"/>
      <c r="L27" s="16" t="str">
        <f t="shared" si="9"/>
        <v/>
      </c>
      <c r="M27" s="24"/>
      <c r="N27" s="16" t="str">
        <f t="shared" si="10"/>
        <v/>
      </c>
      <c r="O27" s="24"/>
      <c r="P27" s="16" t="str">
        <f t="shared" si="11"/>
        <v/>
      </c>
      <c r="Q27" s="77"/>
      <c r="X27" s="19" t="str">
        <f t="shared" ref="X27" si="31">C27</f>
        <v>E</v>
      </c>
      <c r="Y27" s="19" t="str">
        <f t="shared" ref="Y27" si="32">E27</f>
        <v>D</v>
      </c>
      <c r="AA27" s="19" t="e">
        <f t="shared" si="30"/>
        <v>#N/A</v>
      </c>
      <c r="AB27" s="19" t="str">
        <f t="shared" si="30"/>
        <v>M</v>
      </c>
    </row>
    <row r="28" spans="1:28" x14ac:dyDescent="0.25">
      <c r="A28" s="15">
        <v>14</v>
      </c>
      <c r="B28" s="13" t="str">
        <f t="shared" si="3"/>
        <v/>
      </c>
      <c r="C28" s="24"/>
      <c r="D28" s="13" t="str">
        <f t="shared" si="4"/>
        <v/>
      </c>
      <c r="E28" s="24"/>
      <c r="F28" s="13" t="str">
        <f t="shared" si="6"/>
        <v>Strathclyde 2</v>
      </c>
      <c r="G28" s="24" t="s">
        <v>48</v>
      </c>
      <c r="H28" s="13" t="str">
        <f t="shared" si="7"/>
        <v>Glasgow 2</v>
      </c>
      <c r="I28" s="24" t="s">
        <v>47</v>
      </c>
      <c r="J28" s="16" t="str">
        <f t="shared" si="8"/>
        <v/>
      </c>
      <c r="K28" s="24"/>
      <c r="L28" s="16" t="str">
        <f t="shared" si="9"/>
        <v/>
      </c>
      <c r="M28" s="24"/>
      <c r="N28" s="16" t="str">
        <f t="shared" si="10"/>
        <v/>
      </c>
      <c r="O28" s="24"/>
      <c r="P28" s="16" t="str">
        <f t="shared" si="11"/>
        <v/>
      </c>
      <c r="Q28" s="77"/>
      <c r="X28" s="19" t="str">
        <f t="shared" ref="X28" si="33">G28</f>
        <v>J</v>
      </c>
      <c r="Y28" s="19" t="str">
        <f t="shared" ref="Y28" si="34">I28</f>
        <v>I</v>
      </c>
      <c r="AA28" s="19" t="e">
        <f t="shared" si="30"/>
        <v>#N/A</v>
      </c>
      <c r="AB28" s="19" t="str">
        <f t="shared" si="30"/>
        <v>N</v>
      </c>
    </row>
    <row r="29" spans="1:28" x14ac:dyDescent="0.25">
      <c r="A29" s="15">
        <v>15</v>
      </c>
      <c r="B29" s="13" t="str">
        <f t="shared" si="3"/>
        <v/>
      </c>
      <c r="C29" s="24"/>
      <c r="D29" s="13" t="str">
        <f t="shared" si="4"/>
        <v/>
      </c>
      <c r="E29" s="24"/>
      <c r="F29" s="13" t="str">
        <f t="shared" si="6"/>
        <v/>
      </c>
      <c r="G29" s="24"/>
      <c r="H29" s="13" t="str">
        <f t="shared" si="7"/>
        <v/>
      </c>
      <c r="I29" s="24"/>
      <c r="J29" s="16" t="str">
        <f t="shared" si="8"/>
        <v/>
      </c>
      <c r="K29" s="24" t="s">
        <v>38</v>
      </c>
      <c r="L29" s="16" t="str">
        <f t="shared" si="9"/>
        <v/>
      </c>
      <c r="M29" s="24" t="s">
        <v>35</v>
      </c>
      <c r="N29" s="16" t="str">
        <f t="shared" si="10"/>
        <v/>
      </c>
      <c r="O29" s="24"/>
      <c r="P29" s="16" t="str">
        <f t="shared" si="11"/>
        <v/>
      </c>
      <c r="Q29" s="77"/>
      <c r="X29" s="19" t="str">
        <f t="shared" ref="X29" si="35">K29</f>
        <v>N</v>
      </c>
      <c r="Y29" s="19" t="str">
        <f t="shared" ref="Y29" si="36">M29</f>
        <v>K</v>
      </c>
      <c r="AA29" s="19" t="e">
        <f t="shared" ref="AA29:AB32" si="37">H5</f>
        <v>#N/A</v>
      </c>
      <c r="AB29" s="19" t="str">
        <f t="shared" si="37"/>
        <v>O</v>
      </c>
    </row>
    <row r="30" spans="1:28" x14ac:dyDescent="0.25">
      <c r="A30" s="15">
        <v>16</v>
      </c>
      <c r="B30" s="13" t="str">
        <f t="shared" si="3"/>
        <v/>
      </c>
      <c r="C30" s="24"/>
      <c r="D30" s="13" t="str">
        <f t="shared" si="4"/>
        <v/>
      </c>
      <c r="E30" s="24"/>
      <c r="F30" s="13" t="str">
        <f t="shared" si="6"/>
        <v/>
      </c>
      <c r="G30" s="24"/>
      <c r="H30" s="13" t="str">
        <f t="shared" si="7"/>
        <v/>
      </c>
      <c r="I30" s="24"/>
      <c r="J30" s="16" t="str">
        <f t="shared" si="8"/>
        <v/>
      </c>
      <c r="K30" s="24"/>
      <c r="L30" s="16" t="str">
        <f t="shared" si="9"/>
        <v/>
      </c>
      <c r="M30" s="24"/>
      <c r="N30" s="16" t="str">
        <f t="shared" si="10"/>
        <v/>
      </c>
      <c r="O30" s="24" t="s">
        <v>46</v>
      </c>
      <c r="P30" s="16" t="str">
        <f t="shared" si="11"/>
        <v/>
      </c>
      <c r="Q30" s="77" t="s">
        <v>41</v>
      </c>
      <c r="X30" s="19" t="str">
        <f t="shared" ref="X30" si="38">O30</f>
        <v>R</v>
      </c>
      <c r="Y30" s="19" t="str">
        <f t="shared" ref="Y30" si="39">Q30</f>
        <v>O</v>
      </c>
      <c r="AA30" s="19" t="e">
        <f t="shared" si="37"/>
        <v>#N/A</v>
      </c>
      <c r="AB30" s="19" t="str">
        <f t="shared" si="37"/>
        <v>P</v>
      </c>
    </row>
    <row r="31" spans="1:28" x14ac:dyDescent="0.25">
      <c r="A31" s="15">
        <v>17</v>
      </c>
      <c r="B31" s="13" t="str">
        <f t="shared" si="3"/>
        <v>Glasgow 1</v>
      </c>
      <c r="C31" s="24" t="s">
        <v>39</v>
      </c>
      <c r="D31" s="13" t="str">
        <f t="shared" si="4"/>
        <v>Strathclyde 1</v>
      </c>
      <c r="E31" s="24" t="s">
        <v>26</v>
      </c>
      <c r="F31" s="13" t="str">
        <f t="shared" si="6"/>
        <v/>
      </c>
      <c r="G31" s="24"/>
      <c r="H31" s="13" t="str">
        <f t="shared" si="7"/>
        <v/>
      </c>
      <c r="I31" s="24"/>
      <c r="J31" s="16" t="str">
        <f t="shared" si="8"/>
        <v/>
      </c>
      <c r="K31" s="24"/>
      <c r="L31" s="16" t="str">
        <f t="shared" si="9"/>
        <v/>
      </c>
      <c r="M31" s="24"/>
      <c r="N31" s="16" t="str">
        <f t="shared" si="10"/>
        <v/>
      </c>
      <c r="O31" s="24"/>
      <c r="P31" s="16" t="str">
        <f t="shared" si="11"/>
        <v/>
      </c>
      <c r="Q31" s="77"/>
      <c r="X31" s="19" t="str">
        <f t="shared" ref="X31" si="40">C31</f>
        <v>E</v>
      </c>
      <c r="Y31" s="19" t="str">
        <f t="shared" ref="Y31" si="41">E31</f>
        <v>A</v>
      </c>
      <c r="AA31" s="19" t="e">
        <f t="shared" si="37"/>
        <v>#N/A</v>
      </c>
      <c r="AB31" s="19" t="str">
        <f t="shared" si="37"/>
        <v>Q</v>
      </c>
    </row>
    <row r="32" spans="1:28" x14ac:dyDescent="0.25">
      <c r="A32" s="15">
        <v>18</v>
      </c>
      <c r="B32" s="13" t="str">
        <f t="shared" si="3"/>
        <v/>
      </c>
      <c r="C32" s="24"/>
      <c r="D32" s="13" t="str">
        <f t="shared" si="4"/>
        <v/>
      </c>
      <c r="E32" s="24"/>
      <c r="F32" s="13" t="str">
        <f t="shared" si="6"/>
        <v>Strathclyde 2</v>
      </c>
      <c r="G32" s="24" t="s">
        <v>48</v>
      </c>
      <c r="H32" s="13" t="str">
        <f t="shared" si="7"/>
        <v>Aberdeen 1</v>
      </c>
      <c r="I32" s="24" t="s">
        <v>40</v>
      </c>
      <c r="J32" s="16" t="str">
        <f t="shared" si="8"/>
        <v/>
      </c>
      <c r="K32" s="24"/>
      <c r="L32" s="16" t="str">
        <f t="shared" si="9"/>
        <v/>
      </c>
      <c r="M32" s="24"/>
      <c r="N32" s="16" t="str">
        <f t="shared" si="10"/>
        <v/>
      </c>
      <c r="O32" s="24"/>
      <c r="P32" s="16" t="str">
        <f t="shared" si="11"/>
        <v/>
      </c>
      <c r="Q32" s="77"/>
      <c r="X32" s="19" t="str">
        <f t="shared" ref="X32" si="42">G32</f>
        <v>J</v>
      </c>
      <c r="Y32" s="19" t="str">
        <f t="shared" ref="Y32" si="43">I32</f>
        <v>F</v>
      </c>
      <c r="AA32" s="19" t="e">
        <f t="shared" si="37"/>
        <v>#N/A</v>
      </c>
      <c r="AB32" s="19" t="str">
        <f t="shared" si="37"/>
        <v>R</v>
      </c>
    </row>
    <row r="33" spans="1:25" x14ac:dyDescent="0.25">
      <c r="A33" s="15">
        <v>19</v>
      </c>
      <c r="B33" s="13" t="str">
        <f t="shared" si="3"/>
        <v/>
      </c>
      <c r="C33" s="24"/>
      <c r="D33" s="13" t="str">
        <f t="shared" si="4"/>
        <v/>
      </c>
      <c r="E33" s="24"/>
      <c r="F33" s="13" t="str">
        <f t="shared" si="6"/>
        <v/>
      </c>
      <c r="G33" s="24"/>
      <c r="H33" s="13" t="str">
        <f t="shared" si="7"/>
        <v/>
      </c>
      <c r="I33" s="24"/>
      <c r="J33" s="16" t="str">
        <f t="shared" si="8"/>
        <v/>
      </c>
      <c r="K33" s="24" t="s">
        <v>38</v>
      </c>
      <c r="L33" s="16" t="str">
        <f t="shared" si="9"/>
        <v/>
      </c>
      <c r="M33" s="24" t="s">
        <v>36</v>
      </c>
      <c r="N33" s="16" t="str">
        <f t="shared" si="10"/>
        <v/>
      </c>
      <c r="O33" s="24"/>
      <c r="P33" s="16" t="str">
        <f t="shared" si="11"/>
        <v/>
      </c>
      <c r="Q33" s="77"/>
      <c r="X33" s="19" t="str">
        <f t="shared" ref="X33" si="44">K33</f>
        <v>N</v>
      </c>
      <c r="Y33" s="19" t="str">
        <f t="shared" ref="Y33" si="45">M33</f>
        <v>L</v>
      </c>
    </row>
    <row r="34" spans="1:25" x14ac:dyDescent="0.25">
      <c r="A34" s="15">
        <v>20</v>
      </c>
      <c r="B34" s="13" t="str">
        <f t="shared" si="3"/>
        <v/>
      </c>
      <c r="C34" s="24"/>
      <c r="D34" s="13" t="str">
        <f t="shared" si="4"/>
        <v/>
      </c>
      <c r="E34" s="24"/>
      <c r="F34" s="13" t="str">
        <f t="shared" si="6"/>
        <v/>
      </c>
      <c r="G34" s="24"/>
      <c r="H34" s="13" t="str">
        <f t="shared" si="7"/>
        <v/>
      </c>
      <c r="I34" s="24"/>
      <c r="J34" s="16" t="str">
        <f t="shared" si="8"/>
        <v/>
      </c>
      <c r="K34" s="24"/>
      <c r="L34" s="16" t="str">
        <f t="shared" si="9"/>
        <v/>
      </c>
      <c r="M34" s="24"/>
      <c r="N34" s="16" t="str">
        <f t="shared" si="10"/>
        <v/>
      </c>
      <c r="O34" s="24" t="s">
        <v>46</v>
      </c>
      <c r="P34" s="16" t="str">
        <f t="shared" si="11"/>
        <v/>
      </c>
      <c r="Q34" s="77" t="s">
        <v>42</v>
      </c>
      <c r="X34" s="19" t="str">
        <f t="shared" ref="X34" si="46">O34</f>
        <v>R</v>
      </c>
      <c r="Y34" s="19" t="str">
        <f t="shared" ref="Y34" si="47">Q34</f>
        <v>P</v>
      </c>
    </row>
    <row r="35" spans="1:25" x14ac:dyDescent="0.25">
      <c r="A35" s="15">
        <v>21</v>
      </c>
      <c r="B35" s="13" t="str">
        <f t="shared" si="3"/>
        <v>St. Andrews 1</v>
      </c>
      <c r="C35" s="24" t="s">
        <v>33</v>
      </c>
      <c r="D35" s="13" t="str">
        <f t="shared" si="4"/>
        <v>Strathclyde 1</v>
      </c>
      <c r="E35" s="24" t="s">
        <v>26</v>
      </c>
      <c r="F35" s="13" t="str">
        <f t="shared" si="6"/>
        <v/>
      </c>
      <c r="G35" s="24"/>
      <c r="H35" s="13" t="str">
        <f t="shared" si="7"/>
        <v/>
      </c>
      <c r="I35" s="24"/>
      <c r="J35" s="16" t="str">
        <f t="shared" si="8"/>
        <v/>
      </c>
      <c r="K35" s="24"/>
      <c r="L35" s="16" t="str">
        <f t="shared" si="9"/>
        <v/>
      </c>
      <c r="M35" s="24"/>
      <c r="N35" s="16" t="str">
        <f t="shared" si="10"/>
        <v/>
      </c>
      <c r="O35" s="24"/>
      <c r="P35" s="16" t="str">
        <f t="shared" si="11"/>
        <v/>
      </c>
      <c r="Q35" s="77"/>
      <c r="X35" s="19" t="str">
        <f t="shared" ref="X35" si="48">C35</f>
        <v>C</v>
      </c>
      <c r="Y35" s="19" t="str">
        <f t="shared" ref="Y35" si="49">E35</f>
        <v>A</v>
      </c>
    </row>
    <row r="36" spans="1:25" x14ac:dyDescent="0.25">
      <c r="A36" s="15">
        <v>22</v>
      </c>
      <c r="B36" s="13" t="str">
        <f t="shared" si="3"/>
        <v/>
      </c>
      <c r="C36" s="24"/>
      <c r="D36" s="13" t="str">
        <f t="shared" si="4"/>
        <v/>
      </c>
      <c r="E36" s="24"/>
      <c r="F36" s="13" t="str">
        <f t="shared" si="6"/>
        <v>St. Andrews 2</v>
      </c>
      <c r="G36" s="24" t="s">
        <v>44</v>
      </c>
      <c r="H36" s="13" t="str">
        <f t="shared" si="7"/>
        <v>Aberdeen 1</v>
      </c>
      <c r="I36" s="24" t="s">
        <v>40</v>
      </c>
      <c r="J36" s="16" t="str">
        <f t="shared" si="8"/>
        <v/>
      </c>
      <c r="K36" s="24"/>
      <c r="L36" s="16" t="str">
        <f t="shared" si="9"/>
        <v/>
      </c>
      <c r="M36" s="24"/>
      <c r="N36" s="16" t="str">
        <f t="shared" si="10"/>
        <v/>
      </c>
      <c r="O36" s="24"/>
      <c r="P36" s="16" t="str">
        <f t="shared" si="11"/>
        <v/>
      </c>
      <c r="Q36" s="77"/>
      <c r="X36" s="19" t="str">
        <f t="shared" ref="X36" si="50">G36</f>
        <v>H</v>
      </c>
      <c r="Y36" s="19" t="str">
        <f t="shared" ref="Y36" si="51">I36</f>
        <v>F</v>
      </c>
    </row>
    <row r="37" spans="1:25" x14ac:dyDescent="0.25">
      <c r="A37" s="15">
        <v>23</v>
      </c>
      <c r="B37" s="13" t="str">
        <f t="shared" si="3"/>
        <v/>
      </c>
      <c r="C37" s="24"/>
      <c r="D37" s="13" t="str">
        <f t="shared" si="4"/>
        <v/>
      </c>
      <c r="E37" s="24"/>
      <c r="F37" s="13" t="str">
        <f t="shared" si="6"/>
        <v/>
      </c>
      <c r="G37" s="24"/>
      <c r="H37" s="13" t="str">
        <f t="shared" si="7"/>
        <v/>
      </c>
      <c r="I37" s="24"/>
      <c r="J37" s="16" t="str">
        <f t="shared" si="8"/>
        <v/>
      </c>
      <c r="K37" s="24" t="s">
        <v>37</v>
      </c>
      <c r="L37" s="16" t="str">
        <f t="shared" si="9"/>
        <v/>
      </c>
      <c r="M37" s="24" t="s">
        <v>36</v>
      </c>
      <c r="N37" s="16" t="str">
        <f t="shared" si="10"/>
        <v/>
      </c>
      <c r="O37" s="24"/>
      <c r="P37" s="16" t="str">
        <f t="shared" si="11"/>
        <v/>
      </c>
      <c r="Q37" s="77"/>
      <c r="X37" s="19" t="str">
        <f t="shared" ref="X37" si="52">K37</f>
        <v>M</v>
      </c>
      <c r="Y37" s="19" t="str">
        <f t="shared" ref="Y37" si="53">M37</f>
        <v>L</v>
      </c>
    </row>
    <row r="38" spans="1:25" x14ac:dyDescent="0.25">
      <c r="A38" s="15">
        <v>24</v>
      </c>
      <c r="B38" s="13" t="str">
        <f t="shared" si="3"/>
        <v/>
      </c>
      <c r="C38" s="24"/>
      <c r="D38" s="13" t="str">
        <f t="shared" si="4"/>
        <v/>
      </c>
      <c r="E38" s="24"/>
      <c r="F38" s="13" t="str">
        <f t="shared" si="6"/>
        <v/>
      </c>
      <c r="G38" s="24"/>
      <c r="H38" s="13" t="str">
        <f t="shared" si="7"/>
        <v/>
      </c>
      <c r="I38" s="24"/>
      <c r="J38" s="16" t="str">
        <f t="shared" si="8"/>
        <v/>
      </c>
      <c r="K38" s="24"/>
      <c r="L38" s="16" t="str">
        <f t="shared" si="9"/>
        <v/>
      </c>
      <c r="M38" s="24"/>
      <c r="N38" s="16" t="str">
        <f t="shared" si="10"/>
        <v/>
      </c>
      <c r="O38" s="24" t="s">
        <v>45</v>
      </c>
      <c r="P38" s="16" t="str">
        <f t="shared" si="11"/>
        <v/>
      </c>
      <c r="Q38" s="77" t="s">
        <v>42</v>
      </c>
      <c r="X38" s="19" t="str">
        <f t="shared" ref="X38" si="54">O38</f>
        <v>Q</v>
      </c>
      <c r="Y38" s="19" t="str">
        <f t="shared" ref="Y38" si="55">Q38</f>
        <v>P</v>
      </c>
    </row>
    <row r="39" spans="1:25" x14ac:dyDescent="0.25">
      <c r="A39" s="15">
        <v>25</v>
      </c>
      <c r="B39" s="13" t="str">
        <f t="shared" si="3"/>
        <v>St. Andrews 1</v>
      </c>
      <c r="C39" s="24" t="s">
        <v>33</v>
      </c>
      <c r="D39" s="13" t="str">
        <f t="shared" si="4"/>
        <v>Glasgow 1</v>
      </c>
      <c r="E39" s="24" t="s">
        <v>39</v>
      </c>
      <c r="F39" s="13" t="str">
        <f t="shared" si="6"/>
        <v/>
      </c>
      <c r="G39" s="24"/>
      <c r="H39" s="13" t="str">
        <f t="shared" si="7"/>
        <v/>
      </c>
      <c r="I39" s="24"/>
      <c r="J39" s="16" t="str">
        <f t="shared" si="8"/>
        <v/>
      </c>
      <c r="K39" s="24"/>
      <c r="L39" s="16" t="str">
        <f t="shared" si="9"/>
        <v/>
      </c>
      <c r="M39" s="24"/>
      <c r="N39" s="16" t="str">
        <f t="shared" si="10"/>
        <v/>
      </c>
      <c r="O39" s="24"/>
      <c r="P39" s="16" t="str">
        <f t="shared" si="11"/>
        <v/>
      </c>
      <c r="Q39" s="77"/>
      <c r="X39" s="19" t="str">
        <f t="shared" ref="X39" si="56">C39</f>
        <v>C</v>
      </c>
      <c r="Y39" s="19" t="str">
        <f t="shared" ref="Y39" si="57">E39</f>
        <v>E</v>
      </c>
    </row>
    <row r="40" spans="1:25" x14ac:dyDescent="0.25">
      <c r="A40" s="15">
        <v>26</v>
      </c>
      <c r="B40" s="13" t="str">
        <f t="shared" si="3"/>
        <v/>
      </c>
      <c r="C40" s="24"/>
      <c r="D40" s="13" t="str">
        <f t="shared" si="4"/>
        <v/>
      </c>
      <c r="E40" s="24"/>
      <c r="F40" s="13" t="str">
        <f t="shared" si="6"/>
        <v>St. Andrews 2</v>
      </c>
      <c r="G40" s="24" t="s">
        <v>44</v>
      </c>
      <c r="H40" s="13" t="str">
        <f t="shared" si="7"/>
        <v>Strathclyde 2</v>
      </c>
      <c r="I40" s="24" t="s">
        <v>48</v>
      </c>
      <c r="J40" s="16" t="str">
        <f t="shared" si="8"/>
        <v/>
      </c>
      <c r="K40" s="24"/>
      <c r="L40" s="16" t="str">
        <f t="shared" si="9"/>
        <v/>
      </c>
      <c r="M40" s="24"/>
      <c r="N40" s="16" t="str">
        <f t="shared" si="10"/>
        <v/>
      </c>
      <c r="O40" s="24"/>
      <c r="P40" s="16" t="str">
        <f t="shared" si="11"/>
        <v/>
      </c>
      <c r="Q40" s="77"/>
      <c r="X40" s="19" t="str">
        <f t="shared" ref="X40" si="58">G40</f>
        <v>H</v>
      </c>
      <c r="Y40" s="19" t="str">
        <f t="shared" ref="Y40" si="59">I40</f>
        <v>J</v>
      </c>
    </row>
    <row r="41" spans="1:25" x14ac:dyDescent="0.25">
      <c r="A41" s="15">
        <v>27</v>
      </c>
      <c r="B41" s="13" t="str">
        <f t="shared" si="3"/>
        <v/>
      </c>
      <c r="C41" s="24"/>
      <c r="D41" s="13" t="str">
        <f t="shared" si="4"/>
        <v/>
      </c>
      <c r="E41" s="24"/>
      <c r="F41" s="13" t="str">
        <f t="shared" si="6"/>
        <v/>
      </c>
      <c r="G41" s="24"/>
      <c r="H41" s="13" t="str">
        <f t="shared" si="7"/>
        <v/>
      </c>
      <c r="I41" s="24"/>
      <c r="J41" s="16" t="str">
        <f>IFERROR(INDEX($B$5:$B$9,MATCH($K41,$C$5:$C$9,0)), "")</f>
        <v>Strathclyde 1</v>
      </c>
      <c r="K41" s="24" t="s">
        <v>26</v>
      </c>
      <c r="L41" s="16" t="str">
        <f>IFERROR(INDEX($B$5:$B$9,MATCH($M41,$C$5:$C$9,0)), "")</f>
        <v>Edinburgh 2</v>
      </c>
      <c r="M41" s="24" t="s">
        <v>34</v>
      </c>
      <c r="N41" s="16" t="str">
        <f t="shared" si="10"/>
        <v/>
      </c>
      <c r="O41" s="24"/>
      <c r="P41" s="16" t="str">
        <f t="shared" si="11"/>
        <v/>
      </c>
      <c r="Q41" s="77"/>
      <c r="X41" s="19" t="str">
        <f t="shared" ref="X41" si="60">K41</f>
        <v>A</v>
      </c>
      <c r="Y41" s="19" t="str">
        <f t="shared" ref="Y41" si="61">M41</f>
        <v>D</v>
      </c>
    </row>
    <row r="42" spans="1:25" x14ac:dyDescent="0.25">
      <c r="A42" s="15">
        <v>28</v>
      </c>
      <c r="B42" s="13" t="str">
        <f t="shared" si="3"/>
        <v/>
      </c>
      <c r="C42" s="24"/>
      <c r="D42" s="13" t="str">
        <f t="shared" si="4"/>
        <v/>
      </c>
      <c r="E42" s="24"/>
      <c r="F42" s="13" t="str">
        <f t="shared" si="6"/>
        <v/>
      </c>
      <c r="G42" s="24"/>
      <c r="H42" s="13" t="str">
        <f t="shared" si="7"/>
        <v/>
      </c>
      <c r="I42" s="24"/>
      <c r="J42" s="16" t="str">
        <f t="shared" si="8"/>
        <v/>
      </c>
      <c r="K42" s="16"/>
      <c r="L42" s="16" t="str">
        <f t="shared" si="9"/>
        <v/>
      </c>
      <c r="M42" s="16"/>
      <c r="N42" s="16" t="str">
        <f>IFERROR(INDEX($D$5:$D$9,MATCH($O42,$E$5:$E$9,0)), "")</f>
        <v>Aberdeen 1</v>
      </c>
      <c r="O42" s="24" t="s">
        <v>40</v>
      </c>
      <c r="P42" s="16" t="str">
        <f>IFERROR(INDEX($D$5:$D$9,MATCH($Q42,$E$5:$E$9,0)), "")</f>
        <v>Glasgow 2</v>
      </c>
      <c r="Q42" s="77" t="s">
        <v>47</v>
      </c>
      <c r="X42" s="19" t="str">
        <f t="shared" ref="X42" si="62">O42</f>
        <v>F</v>
      </c>
      <c r="Y42" s="19" t="str">
        <f t="shared" ref="Y42" si="63">Q42</f>
        <v>I</v>
      </c>
    </row>
    <row r="43" spans="1:25" x14ac:dyDescent="0.25">
      <c r="A43" s="15">
        <v>29</v>
      </c>
      <c r="B43" s="13" t="str">
        <f t="shared" si="3"/>
        <v>Edinburgh 1</v>
      </c>
      <c r="C43" s="24" t="s">
        <v>32</v>
      </c>
      <c r="D43" s="13" t="str">
        <f t="shared" si="4"/>
        <v>Glasgow 1</v>
      </c>
      <c r="E43" s="24" t="s">
        <v>39</v>
      </c>
      <c r="F43" s="13" t="str">
        <f t="shared" si="6"/>
        <v/>
      </c>
      <c r="G43" s="24"/>
      <c r="H43" s="13" t="str">
        <f t="shared" si="7"/>
        <v/>
      </c>
      <c r="I43" s="24"/>
      <c r="J43" s="16" t="str">
        <f t="shared" si="8"/>
        <v/>
      </c>
      <c r="K43" s="16"/>
      <c r="L43" s="16" t="str">
        <f t="shared" si="9"/>
        <v/>
      </c>
      <c r="M43" s="16"/>
      <c r="N43" s="16"/>
      <c r="O43" s="16"/>
      <c r="P43" s="16"/>
      <c r="Q43" s="17"/>
      <c r="X43" s="19" t="str">
        <f t="shared" ref="X43" si="64">C43</f>
        <v>B</v>
      </c>
      <c r="Y43" s="19" t="str">
        <f t="shared" ref="Y43" si="65">E43</f>
        <v>E</v>
      </c>
    </row>
    <row r="44" spans="1:25" x14ac:dyDescent="0.25">
      <c r="A44" s="15">
        <v>30</v>
      </c>
      <c r="B44" s="13" t="str">
        <f t="shared" si="3"/>
        <v/>
      </c>
      <c r="C44" s="24"/>
      <c r="D44" s="13" t="str">
        <f t="shared" si="4"/>
        <v/>
      </c>
      <c r="E44" s="24"/>
      <c r="F44" s="13" t="str">
        <f t="shared" si="6"/>
        <v>Strathclyde 3</v>
      </c>
      <c r="G44" s="24" t="s">
        <v>43</v>
      </c>
      <c r="H44" s="13" t="str">
        <f t="shared" si="7"/>
        <v>Strathclyde 2</v>
      </c>
      <c r="I44" s="24" t="s">
        <v>48</v>
      </c>
      <c r="J44" s="16" t="str">
        <f t="shared" si="8"/>
        <v/>
      </c>
      <c r="K44" s="16"/>
      <c r="L44" s="16" t="str">
        <f t="shared" si="8"/>
        <v/>
      </c>
      <c r="M44" s="16"/>
      <c r="N44" s="16"/>
      <c r="O44" s="16"/>
      <c r="P44" s="16"/>
      <c r="Q44" s="17"/>
      <c r="X44" s="19" t="str">
        <f t="shared" ref="X44" si="66">G44</f>
        <v>G</v>
      </c>
      <c r="Y44" s="19" t="str">
        <f t="shared" ref="Y44" si="67">I44</f>
        <v>J</v>
      </c>
    </row>
    <row r="45" spans="1:25" x14ac:dyDescent="0.25">
      <c r="A45" s="15">
        <v>31</v>
      </c>
      <c r="B45" s="13" t="str">
        <f t="shared" si="3"/>
        <v/>
      </c>
      <c r="C45" s="24"/>
      <c r="D45" s="13" t="str">
        <f t="shared" si="4"/>
        <v/>
      </c>
      <c r="E45" s="24"/>
      <c r="F45" s="13" t="str">
        <f t="shared" si="6"/>
        <v/>
      </c>
      <c r="G45" s="24"/>
      <c r="H45" s="13" t="str">
        <f t="shared" si="7"/>
        <v/>
      </c>
      <c r="I45" s="24"/>
      <c r="J45" s="16"/>
      <c r="K45" s="16"/>
      <c r="L45" s="16"/>
      <c r="M45" s="16"/>
      <c r="N45" s="16"/>
      <c r="O45" s="16"/>
      <c r="P45" s="16"/>
      <c r="Q45" s="17"/>
      <c r="X45" s="19" t="str">
        <f t="shared" ref="X45" si="68">C47</f>
        <v>B</v>
      </c>
      <c r="Y45" s="19" t="str">
        <f t="shared" ref="Y45" si="69">E47</f>
        <v>D</v>
      </c>
    </row>
    <row r="46" spans="1:25" x14ac:dyDescent="0.25">
      <c r="A46" s="15">
        <v>32</v>
      </c>
      <c r="B46" s="13" t="str">
        <f t="shared" si="3"/>
        <v/>
      </c>
      <c r="C46" s="24"/>
      <c r="D46" s="13" t="str">
        <f t="shared" si="4"/>
        <v/>
      </c>
      <c r="E46" s="24"/>
      <c r="F46" s="13" t="str">
        <f t="shared" si="6"/>
        <v/>
      </c>
      <c r="G46" s="24"/>
      <c r="H46" s="13" t="str">
        <f t="shared" si="7"/>
        <v/>
      </c>
      <c r="I46" s="24"/>
      <c r="J46" s="16"/>
      <c r="K46" s="16"/>
      <c r="L46" s="16"/>
      <c r="M46" s="16"/>
      <c r="N46" s="16"/>
      <c r="O46" s="16"/>
      <c r="P46" s="16"/>
      <c r="Q46" s="17"/>
    </row>
    <row r="47" spans="1:25" x14ac:dyDescent="0.25">
      <c r="A47" s="15">
        <v>33</v>
      </c>
      <c r="B47" s="13" t="str">
        <f t="shared" si="3"/>
        <v>Edinburgh 1</v>
      </c>
      <c r="C47" s="24" t="s">
        <v>32</v>
      </c>
      <c r="D47" s="13" t="str">
        <f t="shared" si="4"/>
        <v>Edinburgh 2</v>
      </c>
      <c r="E47" s="24" t="s">
        <v>34</v>
      </c>
      <c r="F47" s="13" t="str">
        <f t="shared" si="6"/>
        <v/>
      </c>
      <c r="G47" s="24"/>
      <c r="H47" s="13" t="str">
        <f t="shared" si="7"/>
        <v/>
      </c>
      <c r="I47" s="24"/>
      <c r="J47" s="16"/>
      <c r="K47" s="16"/>
      <c r="L47" s="16"/>
      <c r="M47" s="16"/>
      <c r="N47" s="16"/>
      <c r="O47" s="16"/>
      <c r="P47" s="16"/>
      <c r="Q47" s="17"/>
    </row>
    <row r="48" spans="1:25" x14ac:dyDescent="0.25">
      <c r="A48" s="15">
        <v>34</v>
      </c>
      <c r="B48" s="13" t="str">
        <f t="shared" si="3"/>
        <v/>
      </c>
      <c r="C48" s="16"/>
      <c r="D48" s="13" t="str">
        <f t="shared" si="3"/>
        <v/>
      </c>
      <c r="E48" s="16"/>
      <c r="F48" s="13" t="str">
        <f t="shared" si="6"/>
        <v>Strathclyde 3</v>
      </c>
      <c r="G48" s="24" t="s">
        <v>43</v>
      </c>
      <c r="H48" s="13" t="str">
        <f t="shared" si="7"/>
        <v>Glasgow 2</v>
      </c>
      <c r="I48" s="24" t="s">
        <v>47</v>
      </c>
      <c r="J48" s="16"/>
      <c r="K48" s="16"/>
      <c r="L48" s="16"/>
      <c r="M48" s="16"/>
      <c r="N48" s="16"/>
      <c r="O48" s="16"/>
      <c r="P48" s="16"/>
      <c r="Q48" s="17"/>
    </row>
    <row r="49" spans="1:17" x14ac:dyDescent="0.25">
      <c r="A49" s="15">
        <v>35</v>
      </c>
      <c r="B49" s="13" t="str">
        <f t="shared" si="3"/>
        <v/>
      </c>
      <c r="C49" s="16"/>
      <c r="D49" s="13" t="str">
        <f t="shared" si="3"/>
        <v/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7"/>
    </row>
    <row r="50" spans="1:17" ht="15.75" thickBot="1" x14ac:dyDescent="0.3">
      <c r="A50" s="10">
        <v>36</v>
      </c>
      <c r="B50" s="13" t="str">
        <f t="shared" si="3"/>
        <v/>
      </c>
      <c r="C50" s="18"/>
      <c r="D50" s="13" t="str">
        <f t="shared" si="3"/>
        <v/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1"/>
    </row>
  </sheetData>
  <mergeCells count="23">
    <mergeCell ref="H4:I4"/>
    <mergeCell ref="B1:G1"/>
    <mergeCell ref="B2:G2"/>
    <mergeCell ref="B4:C4"/>
    <mergeCell ref="D4:E4"/>
    <mergeCell ref="F4:G4"/>
    <mergeCell ref="A12:A13"/>
    <mergeCell ref="B12:E12"/>
    <mergeCell ref="F12:I12"/>
    <mergeCell ref="J12:M12"/>
    <mergeCell ref="N12:Q12"/>
    <mergeCell ref="B13:E13"/>
    <mergeCell ref="F13:I13"/>
    <mergeCell ref="J13:M13"/>
    <mergeCell ref="N13:Q13"/>
    <mergeCell ref="N14:O14"/>
    <mergeCell ref="P14:Q14"/>
    <mergeCell ref="B14:C14"/>
    <mergeCell ref="D14:E14"/>
    <mergeCell ref="F14:G14"/>
    <mergeCell ref="H14:I14"/>
    <mergeCell ref="J14:K14"/>
    <mergeCell ref="L14:M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63"/>
  <sheetViews>
    <sheetView zoomScale="55" zoomScaleNormal="55" workbookViewId="0">
      <selection activeCell="T1" sqref="T1:AJ1048576"/>
    </sheetView>
  </sheetViews>
  <sheetFormatPr defaultColWidth="9.140625" defaultRowHeight="15" x14ac:dyDescent="0.25"/>
  <cols>
    <col min="1" max="1" width="6.28515625" style="19" customWidth="1"/>
    <col min="2" max="2" width="7.28515625" style="19" customWidth="1"/>
    <col min="3" max="3" width="7.140625" style="19" hidden="1" customWidth="1"/>
    <col min="4" max="4" width="17.7109375" style="19" bestFit="1" customWidth="1"/>
    <col min="5" max="8" width="9.28515625" style="19" customWidth="1"/>
    <col min="9" max="10" width="7.85546875" style="19" customWidth="1"/>
    <col min="11" max="11" width="4.140625" style="19" hidden="1" customWidth="1"/>
    <col min="12" max="12" width="18.28515625" style="19" bestFit="1" customWidth="1"/>
    <col min="13" max="16" width="11.140625" style="19" customWidth="1"/>
    <col min="17" max="17" width="13.28515625" style="19" customWidth="1"/>
    <col min="18" max="18" width="9.140625" style="19"/>
    <col min="19" max="19" width="9.140625" style="19" customWidth="1"/>
    <col min="20" max="20" width="14.42578125" style="19" customWidth="1"/>
    <col min="21" max="36" width="9.140625" style="98"/>
    <col min="37" max="40" width="9.140625" style="19"/>
    <col min="41" max="41" width="8.140625" style="19" customWidth="1"/>
    <col min="42" max="42" width="9.140625" style="19" customWidth="1"/>
    <col min="43" max="44" width="9.140625" style="19"/>
    <col min="45" max="45" width="9.140625" style="19" customWidth="1"/>
    <col min="46" max="46" width="20.140625" style="19" customWidth="1"/>
    <col min="47" max="47" width="14.85546875" style="19" customWidth="1"/>
    <col min="48" max="48" width="14.28515625" style="19" customWidth="1"/>
    <col min="49" max="49" width="9.140625" style="19"/>
    <col min="50" max="50" width="15.140625" style="19" customWidth="1"/>
    <col min="51" max="16384" width="9.140625" style="19"/>
  </cols>
  <sheetData>
    <row r="1" spans="1:50" ht="15.75" thickBot="1" x14ac:dyDescent="0.3">
      <c r="A1" s="20" t="s">
        <v>60</v>
      </c>
      <c r="B1" s="20"/>
      <c r="C1" s="20"/>
      <c r="T1" s="23" t="s">
        <v>58</v>
      </c>
    </row>
    <row r="2" spans="1:50" x14ac:dyDescent="0.25">
      <c r="A2" s="73" t="s">
        <v>27</v>
      </c>
      <c r="B2" s="74" t="s">
        <v>96</v>
      </c>
      <c r="C2" s="74" t="s">
        <v>98</v>
      </c>
      <c r="D2" s="84" t="s">
        <v>51</v>
      </c>
      <c r="E2" s="92" t="s">
        <v>70</v>
      </c>
      <c r="F2" s="93" t="s">
        <v>71</v>
      </c>
      <c r="G2" s="94" t="s">
        <v>72</v>
      </c>
      <c r="H2" s="88" t="s">
        <v>61</v>
      </c>
      <c r="I2" s="74" t="s">
        <v>62</v>
      </c>
      <c r="J2" s="74" t="s">
        <v>96</v>
      </c>
      <c r="K2" s="74" t="s">
        <v>98</v>
      </c>
      <c r="L2" s="84" t="s">
        <v>51</v>
      </c>
      <c r="M2" s="92" t="s">
        <v>70</v>
      </c>
      <c r="N2" s="93" t="s">
        <v>71</v>
      </c>
      <c r="O2" s="94" t="s">
        <v>72</v>
      </c>
      <c r="P2" s="88" t="s">
        <v>61</v>
      </c>
      <c r="Q2" s="75" t="s">
        <v>97</v>
      </c>
      <c r="U2" s="101"/>
      <c r="V2" s="131" t="s">
        <v>26</v>
      </c>
      <c r="W2" s="131"/>
      <c r="X2" s="131"/>
      <c r="Y2" s="131" t="s">
        <v>32</v>
      </c>
      <c r="Z2" s="131"/>
      <c r="AA2" s="131"/>
      <c r="AB2" s="131" t="s">
        <v>33</v>
      </c>
      <c r="AC2" s="131"/>
      <c r="AD2" s="131"/>
      <c r="AE2" s="131" t="s">
        <v>34</v>
      </c>
      <c r="AF2" s="131"/>
      <c r="AG2" s="131"/>
      <c r="AH2" s="131" t="s">
        <v>39</v>
      </c>
      <c r="AI2" s="131"/>
      <c r="AJ2" s="131"/>
    </row>
    <row r="3" spans="1:50" ht="15" customHeight="1" x14ac:dyDescent="0.25">
      <c r="A3" s="76">
        <v>1</v>
      </c>
      <c r="B3" s="24" t="s">
        <v>26</v>
      </c>
      <c r="C3" s="24" t="str">
        <f>CONCATENATE(B3,J3)</f>
        <v>AB</v>
      </c>
      <c r="D3" s="85" t="str">
        <f>IF(B3=0,"",INDEX('League Schedule (3)'!$AA:$AA,MATCH('League Results (3)'!B3,'League Schedule (3)'!$AB:$AB,0)))</f>
        <v>Strathclyde 1</v>
      </c>
      <c r="E3" s="69"/>
      <c r="F3" s="70"/>
      <c r="G3" s="71"/>
      <c r="H3" s="89">
        <f>SUM(E3:G3)</f>
        <v>0</v>
      </c>
      <c r="I3" s="24" t="s">
        <v>62</v>
      </c>
      <c r="J3" s="24" t="s">
        <v>32</v>
      </c>
      <c r="K3" s="24" t="str">
        <f>CONCATENATE(J3,B3)</f>
        <v>BA</v>
      </c>
      <c r="L3" s="85" t="str">
        <f>IF(J3=0,"",INDEX('League Schedule (3)'!$AA:$AA,MATCH('League Results (3)'!J3,'League Schedule (3)'!$AB:$AB,0)))</f>
        <v>Edinburgh 1</v>
      </c>
      <c r="M3" s="69"/>
      <c r="N3" s="70"/>
      <c r="O3" s="71"/>
      <c r="P3" s="89">
        <f>SUM(M3:O3)</f>
        <v>0</v>
      </c>
      <c r="Q3" s="77" t="str">
        <f>IF(E3&gt;0, IF((E3+F3+G3)&lt;(M3+N3+O3), D3, L3), " ")</f>
        <v xml:space="preserve"> </v>
      </c>
      <c r="T3" s="19" t="s">
        <v>51</v>
      </c>
      <c r="U3" s="38"/>
      <c r="V3" s="132" t="str">
        <f>T4</f>
        <v>Strathclyde 1</v>
      </c>
      <c r="W3" s="133"/>
      <c r="X3" s="134"/>
      <c r="Y3" s="132" t="str">
        <f>T6</f>
        <v>Edinburgh 1</v>
      </c>
      <c r="Z3" s="133"/>
      <c r="AA3" s="134"/>
      <c r="AB3" s="132" t="str">
        <f>T8</f>
        <v>St. Andrews 1</v>
      </c>
      <c r="AC3" s="133"/>
      <c r="AD3" s="134"/>
      <c r="AE3" s="132" t="str">
        <f>T10</f>
        <v>Edinburgh 2</v>
      </c>
      <c r="AF3" s="133"/>
      <c r="AG3" s="134"/>
      <c r="AH3" s="132" t="str">
        <f>T12</f>
        <v>Glasgow 1</v>
      </c>
      <c r="AI3" s="133"/>
      <c r="AJ3" s="134"/>
      <c r="AK3" s="29" t="s">
        <v>56</v>
      </c>
      <c r="AL3" s="30" t="s">
        <v>61</v>
      </c>
      <c r="AM3" s="31" t="s">
        <v>57</v>
      </c>
      <c r="AN3" s="50" t="s">
        <v>99</v>
      </c>
      <c r="AO3" s="50" t="s">
        <v>101</v>
      </c>
      <c r="AP3" s="31" t="s">
        <v>100</v>
      </c>
      <c r="AQ3" s="52" t="s">
        <v>50</v>
      </c>
      <c r="AR3" s="65"/>
      <c r="AT3" s="64"/>
    </row>
    <row r="4" spans="1:50" ht="15" customHeight="1" x14ac:dyDescent="0.25">
      <c r="A4" s="76">
        <v>2</v>
      </c>
      <c r="B4" s="24" t="s">
        <v>40</v>
      </c>
      <c r="C4" s="24" t="str">
        <f t="shared" ref="C4:C38" si="0">CONCATENATE(B4,J4)</f>
        <v>FG</v>
      </c>
      <c r="D4" s="85" t="str">
        <f>IF(B4=0,"",INDEX('League Schedule (3)'!AA:AA,MATCH('League Results (3)'!B4,'League Schedule (3)'!AB:AB,0)))</f>
        <v>Aberdeen 1</v>
      </c>
      <c r="E4" s="69"/>
      <c r="F4" s="70"/>
      <c r="G4" s="71"/>
      <c r="H4" s="89">
        <f t="shared" ref="H4:H38" si="1">SUM(E4:G4)</f>
        <v>0</v>
      </c>
      <c r="I4" s="24" t="s">
        <v>62</v>
      </c>
      <c r="J4" s="24" t="s">
        <v>43</v>
      </c>
      <c r="K4" s="24" t="str">
        <f t="shared" ref="K4:K38" si="2">CONCATENATE(J4,B4)</f>
        <v>GF</v>
      </c>
      <c r="L4" s="85" t="str">
        <f>IF(J4=0,"",INDEX('League Schedule (3)'!$AA:$AA,MATCH('League Results (3)'!J4,'League Schedule (3)'!$AB:$AB,0)))</f>
        <v>Strathclyde 3</v>
      </c>
      <c r="M4" s="69"/>
      <c r="N4" s="70"/>
      <c r="O4" s="71"/>
      <c r="P4" s="89">
        <f t="shared" ref="P4:P38" si="3">SUM(M4:O4)</f>
        <v>0</v>
      </c>
      <c r="Q4" s="77" t="str">
        <f t="shared" ref="Q4:Q38" si="4">IF(E4&gt;0, IF((E4+F4+G4)&lt;(M4+N4+O4), D4, L4), " ")</f>
        <v xml:space="preserve"> </v>
      </c>
      <c r="S4" s="119" t="e">
        <f>AQ4</f>
        <v>#DIV/0!</v>
      </c>
      <c r="T4" s="138" t="str">
        <f>VLOOKUP(U4,'League Schedule (3)'!$T$4:$U$22,2,0)</f>
        <v>Strathclyde 1</v>
      </c>
      <c r="U4" s="54" t="s">
        <v>26</v>
      </c>
      <c r="V4" s="99"/>
      <c r="W4" s="100"/>
      <c r="X4" s="100"/>
      <c r="Y4" s="140" t="str">
        <f>IF(Y5&gt;0, IF(SUM(Y5:AA5)&lt;=SUM(V7:X7), 1, 0), " ")</f>
        <v xml:space="preserve"> </v>
      </c>
      <c r="Z4" s="141"/>
      <c r="AA4" s="141"/>
      <c r="AB4" s="140" t="str">
        <f>IF(AB5&gt;0, IF(SUM(AB5:AD5)&lt;=SUM(V9:X9), 1, 0), " ")</f>
        <v xml:space="preserve"> </v>
      </c>
      <c r="AC4" s="141"/>
      <c r="AD4" s="141"/>
      <c r="AE4" s="140" t="str">
        <f>IF(AE5&gt;0, IF(SUM(AE5:AG5)&lt;=SUM(V11:X11), 1, 0), " ")</f>
        <v xml:space="preserve"> </v>
      </c>
      <c r="AF4" s="141"/>
      <c r="AG4" s="141"/>
      <c r="AH4" s="140" t="str">
        <f>IF(AH5&gt;0, IF(SUM(AH5:AJ5)&lt;=SUM(V13:X13), 1, 0), " ")</f>
        <v xml:space="preserve"> </v>
      </c>
      <c r="AI4" s="141"/>
      <c r="AJ4" s="141"/>
      <c r="AK4" s="22">
        <f>SUM(V4:AJ4)</f>
        <v>0</v>
      </c>
      <c r="AL4" s="21"/>
      <c r="AM4" s="32" t="e">
        <f>AK4/(COUNTIF(V4:AJ4,0)+COUNTIF(V4:AJ4, 1))</f>
        <v>#DIV/0!</v>
      </c>
      <c r="AN4" s="49">
        <f>SUMIF(V$14:AJ$14, AK4,V4:AJ4)</f>
        <v>0</v>
      </c>
      <c r="AO4" s="49">
        <f>SUMIF(V$15:AJ$15, AK4,V5:AJ5)</f>
        <v>0</v>
      </c>
      <c r="AP4" s="51" t="e">
        <f>AM4+(0.0001*AN4)-(0.0000001*AO4)-(0.00000000001*AL5)</f>
        <v>#DIV/0!</v>
      </c>
      <c r="AQ4" s="135" t="e">
        <f>RANK(AP4, AP$4:AP$13)</f>
        <v>#DIV/0!</v>
      </c>
      <c r="AR4" s="37"/>
      <c r="AS4" s="19">
        <v>1</v>
      </c>
      <c r="AT4" s="148" t="s">
        <v>106</v>
      </c>
      <c r="AU4" s="19" t="e">
        <f>VLOOKUP(AS4,S$4:AO$13,2,0)</f>
        <v>#N/A</v>
      </c>
      <c r="AV4" s="27"/>
      <c r="AW4" s="137" t="s">
        <v>54</v>
      </c>
      <c r="AX4" s="19" t="e">
        <f>AU4</f>
        <v>#N/A</v>
      </c>
    </row>
    <row r="5" spans="1:50" x14ac:dyDescent="0.25">
      <c r="A5" s="76">
        <v>3</v>
      </c>
      <c r="B5" s="24" t="s">
        <v>35</v>
      </c>
      <c r="C5" s="24" t="str">
        <f t="shared" si="0"/>
        <v>KL</v>
      </c>
      <c r="D5" s="85" t="e">
        <f>IF(B5=0,"",INDEX('League Schedule (3)'!AA:AA,MATCH('League Results (3)'!B5,'League Schedule (3)'!AB:AB,0)))</f>
        <v>#N/A</v>
      </c>
      <c r="E5" s="69"/>
      <c r="F5" s="70"/>
      <c r="G5" s="71"/>
      <c r="H5" s="89">
        <f t="shared" si="1"/>
        <v>0</v>
      </c>
      <c r="I5" s="24" t="s">
        <v>62</v>
      </c>
      <c r="J5" s="24" t="s">
        <v>36</v>
      </c>
      <c r="K5" s="24" t="str">
        <f t="shared" si="2"/>
        <v>LK</v>
      </c>
      <c r="L5" s="85" t="e">
        <f>IF(J5=0,"",INDEX('League Schedule (3)'!$AA:$AA,MATCH('League Results (3)'!J5,'League Schedule (3)'!$AB:$AB,0)))</f>
        <v>#N/A</v>
      </c>
      <c r="M5" s="69"/>
      <c r="N5" s="70"/>
      <c r="O5" s="71"/>
      <c r="P5" s="89">
        <f t="shared" si="3"/>
        <v>0</v>
      </c>
      <c r="Q5" s="77" t="str">
        <f t="shared" si="4"/>
        <v xml:space="preserve"> </v>
      </c>
      <c r="S5" s="119"/>
      <c r="T5" s="139"/>
      <c r="U5" s="55"/>
      <c r="V5" s="56"/>
      <c r="W5" s="57"/>
      <c r="X5" s="58"/>
      <c r="Y5" s="66">
        <f>IF(ISNA(VLOOKUP(CONCATENATE($U4, Y$2), $C$3:$G$92, 3, 0)), VLOOKUP(CONCATENATE($U4, Y$2), $K$3:$O$92, 3, 0), VLOOKUP(CONCATENATE($U4, Y$2), $C$3:$G$92, 3, 0))</f>
        <v>0</v>
      </c>
      <c r="Z5" s="67">
        <f>IF(ISNA(VLOOKUP(CONCATENATE($U4, Y$2), $C$3:$G$92, 4, 0)), VLOOKUP(CONCATENATE($U4, Y$2), $K$3:$O$92, 4,0), VLOOKUP(CONCATENATE($U4, Y$2), $C$3:$G$92, 4, 0))</f>
        <v>0</v>
      </c>
      <c r="AA5" s="68">
        <f>IF(ISNA(VLOOKUP(CONCATENATE($U4, Y$2), $C$3:$G$92, 5,0)), VLOOKUP(CONCATENATE($U4, Y$2), $K$3:$O$92, 5,0), VLOOKUP(CONCATENATE($U4, Y$2), $C$3:$G$92,5, 0))</f>
        <v>0</v>
      </c>
      <c r="AB5" s="66">
        <f>IF(ISNA(VLOOKUP(CONCATENATE($U4, AB$2), $C$3:$G$92, 3, 0)), VLOOKUP(CONCATENATE($U4, AB$2), $K$3:$O$92, 3, 0), VLOOKUP(CONCATENATE($U4, AB$2), $C$3:$G$92, 3, 0))</f>
        <v>0</v>
      </c>
      <c r="AC5" s="67">
        <f>IF(ISNA(VLOOKUP(CONCATENATE($U4, AB$2), $C$3:$G$92, 4, 0)), VLOOKUP(CONCATENATE($U4, AB$2), $K$3:$O$92, 4,0), VLOOKUP(CONCATENATE($U4, AB$2), $C$3:$G$92, 4, 0))</f>
        <v>0</v>
      </c>
      <c r="AD5" s="68">
        <f>IF(ISNA(VLOOKUP(CONCATENATE($U4, AB$2), $C$3:$G$92, 5,0)), VLOOKUP(CONCATENATE($U4, AB$2), $K$3:$O$92, 5,0), VLOOKUP(CONCATENATE($U4, AB$2), $C$3:$G$92,5, 0))</f>
        <v>0</v>
      </c>
      <c r="AE5" s="66">
        <f>IF(ISNA(VLOOKUP(CONCATENATE($U4, AE$2), $C$3:$G$92, 3, 0)), VLOOKUP(CONCATENATE($U4, AE$2), $K$3:$O$92, 3, 0), VLOOKUP(CONCATENATE($U4, AE$2), $C$3:$G$92, 3, 0))</f>
        <v>0</v>
      </c>
      <c r="AF5" s="67">
        <f>IF(ISNA(VLOOKUP(CONCATENATE($U4, AE$2), $C$3:$G$92, 4, 0)), VLOOKUP(CONCATENATE($U4, AE$2), $K$3:$O$92, 4,0), VLOOKUP(CONCATENATE($U4, AE$2), $C$3:$G$92, 4, 0))</f>
        <v>0</v>
      </c>
      <c r="AG5" s="68">
        <f>IF(ISNA(VLOOKUP(CONCATENATE($U4, AE$2), $C$3:$G$92, 5,0)), VLOOKUP(CONCATENATE($U4, AE$2), $K$3:$O$92, 5,0), VLOOKUP(CONCATENATE($U4, AE$2), $C$3:$G$92,5, 0))</f>
        <v>0</v>
      </c>
      <c r="AH5" s="66">
        <f>IF(ISNA(VLOOKUP(CONCATENATE($U4, AH$2), $C$3:$G$92, 3, 0)), VLOOKUP(CONCATENATE($U4, AH$2), $K$3:$O$92, 3, 0), VLOOKUP(CONCATENATE($U4, AH$2), $C$3:$G$92, 3, 0))</f>
        <v>0</v>
      </c>
      <c r="AI5" s="67">
        <f>IF(ISNA(VLOOKUP(CONCATENATE($U4, AH$2), $C$3:$G$92, 4, 0)), VLOOKUP(CONCATENATE($U4, AH$2), $K$3:$O$92, 4,0), VLOOKUP(CONCATENATE($U4, AH$2), $C$3:$G$92, 4, 0))</f>
        <v>0</v>
      </c>
      <c r="AJ5" s="68">
        <f>IF(ISNA(VLOOKUP(CONCATENATE($U4, AH$2), $C$3:$G$92, 5,0)), VLOOKUP(CONCATENATE($U4, AH$2), $K$3:$O$92, 5,0), VLOOKUP(CONCATENATE($U4, AH$2), $C$3:$G$92,5, 0))</f>
        <v>0</v>
      </c>
      <c r="AK5" s="22"/>
      <c r="AL5" s="21">
        <f>SUM(V5:AJ5)</f>
        <v>0</v>
      </c>
      <c r="AM5" s="32"/>
      <c r="AN5" s="49"/>
      <c r="AO5" s="49"/>
      <c r="AP5" s="51"/>
      <c r="AQ5" s="136"/>
      <c r="AR5" s="37"/>
      <c r="AS5" s="19">
        <v>2</v>
      </c>
      <c r="AT5" s="148"/>
      <c r="AU5" s="19" t="e">
        <f t="shared" ref="AU5:AU8" si="5">VLOOKUP(AS5,S$4:AO$13,2,0)</f>
        <v>#N/A</v>
      </c>
      <c r="AV5" s="27"/>
      <c r="AW5" s="137"/>
      <c r="AX5" s="19" t="e">
        <f t="shared" ref="AX5:AX7" si="6">AU5</f>
        <v>#N/A</v>
      </c>
    </row>
    <row r="6" spans="1:50" ht="15" customHeight="1" x14ac:dyDescent="0.25">
      <c r="A6" s="76">
        <v>4</v>
      </c>
      <c r="B6" s="24" t="s">
        <v>41</v>
      </c>
      <c r="C6" s="24" t="str">
        <f t="shared" si="0"/>
        <v>OP</v>
      </c>
      <c r="D6" s="85" t="e">
        <f>IF(B6=0,"",INDEX('League Schedule (3)'!AA:AA,MATCH('League Results (3)'!B6,'League Schedule (3)'!AB:AB,0)))</f>
        <v>#N/A</v>
      </c>
      <c r="E6" s="69"/>
      <c r="F6" s="70"/>
      <c r="G6" s="71"/>
      <c r="H6" s="89">
        <f t="shared" si="1"/>
        <v>0</v>
      </c>
      <c r="I6" s="24" t="s">
        <v>62</v>
      </c>
      <c r="J6" s="24" t="s">
        <v>42</v>
      </c>
      <c r="K6" s="24" t="str">
        <f t="shared" si="2"/>
        <v>PO</v>
      </c>
      <c r="L6" s="85" t="e">
        <f>IF(J6=0,"",INDEX('League Schedule (3)'!$AA:$AA,MATCH('League Results (3)'!J6,'League Schedule (3)'!$AB:$AB,0)))</f>
        <v>#N/A</v>
      </c>
      <c r="M6" s="69"/>
      <c r="N6" s="70"/>
      <c r="O6" s="71"/>
      <c r="P6" s="89">
        <f t="shared" si="3"/>
        <v>0</v>
      </c>
      <c r="Q6" s="77" t="str">
        <f t="shared" si="4"/>
        <v xml:space="preserve"> </v>
      </c>
      <c r="S6" s="119" t="e">
        <f t="shared" ref="S6" si="7">AQ6</f>
        <v>#DIV/0!</v>
      </c>
      <c r="T6" s="138" t="str">
        <f>VLOOKUP(U6,'League Schedule (3)'!$T$4:$U$22,2,0)</f>
        <v>Edinburgh 1</v>
      </c>
      <c r="U6" s="54" t="s">
        <v>32</v>
      </c>
      <c r="V6" s="140" t="str">
        <f>IF(V7&gt;0, IF(SUM(V7:X7)&lt;=SUM(Y5:AA5), 1, 0), " ")</f>
        <v xml:space="preserve"> </v>
      </c>
      <c r="W6" s="141"/>
      <c r="X6" s="141"/>
      <c r="Y6" s="45"/>
      <c r="Z6" s="46"/>
      <c r="AA6" s="46"/>
      <c r="AB6" s="140" t="str">
        <f>IF(AB7&gt;0, IF(SUM(AB7:AD7)&lt;=10, 1, 0), " ")</f>
        <v xml:space="preserve"> </v>
      </c>
      <c r="AC6" s="141"/>
      <c r="AD6" s="141"/>
      <c r="AE6" s="140" t="str">
        <f t="shared" ref="AE6" si="8">IF(AE7&gt;0, IF(SUM(AE7:AG7)&lt;=10, 1, 0), " ")</f>
        <v xml:space="preserve"> </v>
      </c>
      <c r="AF6" s="141"/>
      <c r="AG6" s="141"/>
      <c r="AH6" s="140" t="str">
        <f>IF(AH7&gt;0, IF(SUM(AH7:AJ7)&lt;=SUM(V13:X13), 1, 0), " ")</f>
        <v xml:space="preserve"> </v>
      </c>
      <c r="AI6" s="141"/>
      <c r="AJ6" s="141"/>
      <c r="AK6" s="22">
        <f t="shared" ref="AK6:AK12" si="9">SUM(V6:AJ6)</f>
        <v>0</v>
      </c>
      <c r="AL6" s="21"/>
      <c r="AM6" s="32" t="e">
        <f>AK6/(COUNTIF(V6:AJ6,0)+COUNTIF(V6:AJ6, 1))</f>
        <v>#DIV/0!</v>
      </c>
      <c r="AN6" s="49">
        <f>SUMIF(V$14:AJ$14, AK6,V6:AJ6)</f>
        <v>0</v>
      </c>
      <c r="AO6" s="49">
        <f>SUMIF(V$15:AJ$15, AK6,V7:AJ7)</f>
        <v>0</v>
      </c>
      <c r="AP6" s="51" t="e">
        <f>AM6+(0.0001*AN6)-(0.0000001*AO6)-(0.00000000001*AL7)</f>
        <v>#DIV/0!</v>
      </c>
      <c r="AQ6" s="135" t="e">
        <f t="shared" ref="AQ6" si="10">RANK(AP6, AP$4:AP$13)</f>
        <v>#DIV/0!</v>
      </c>
      <c r="AR6" s="37"/>
      <c r="AS6" s="19">
        <v>3</v>
      </c>
      <c r="AT6" s="148"/>
      <c r="AU6" s="19" t="e">
        <f t="shared" si="5"/>
        <v>#N/A</v>
      </c>
      <c r="AV6" s="27"/>
      <c r="AW6" s="137"/>
      <c r="AX6" s="19" t="e">
        <f t="shared" si="6"/>
        <v>#N/A</v>
      </c>
    </row>
    <row r="7" spans="1:50" x14ac:dyDescent="0.25">
      <c r="A7" s="76">
        <v>5</v>
      </c>
      <c r="B7" s="24" t="s">
        <v>33</v>
      </c>
      <c r="C7" s="24" t="str">
        <f t="shared" si="0"/>
        <v>CB</v>
      </c>
      <c r="D7" s="85" t="str">
        <f>IF(B7=0,"",INDEX('League Schedule (3)'!AA:AA,MATCH('League Results (3)'!B7,'League Schedule (3)'!AB:AB,0)))</f>
        <v>St. Andrews 1</v>
      </c>
      <c r="E7" s="69"/>
      <c r="F7" s="70"/>
      <c r="G7" s="71"/>
      <c r="H7" s="89">
        <f t="shared" si="1"/>
        <v>0</v>
      </c>
      <c r="I7" s="24" t="s">
        <v>62</v>
      </c>
      <c r="J7" s="24" t="s">
        <v>32</v>
      </c>
      <c r="K7" s="24" t="str">
        <f t="shared" si="2"/>
        <v>BC</v>
      </c>
      <c r="L7" s="85" t="str">
        <f>IF(J7=0,"",INDEX('League Schedule (3)'!$AA:$AA,MATCH('League Results (3)'!J7,'League Schedule (3)'!$AB:$AB,0)))</f>
        <v>Edinburgh 1</v>
      </c>
      <c r="M7" s="69"/>
      <c r="N7" s="70"/>
      <c r="O7" s="71"/>
      <c r="P7" s="89">
        <f t="shared" si="3"/>
        <v>0</v>
      </c>
      <c r="Q7" s="77" t="str">
        <f t="shared" si="4"/>
        <v xml:space="preserve"> </v>
      </c>
      <c r="S7" s="119"/>
      <c r="T7" s="139"/>
      <c r="U7" s="55"/>
      <c r="V7" s="66">
        <f>IF(ISNA(VLOOKUP(CONCATENATE($U6, V$2), $C$3:$G$92, 3, 0)), VLOOKUP(CONCATENATE($U6, V$2), $K$3:$O$92, 3, 0), VLOOKUP(CONCATENATE($U6, V$2), $C$3:$G$92, 3, 0))</f>
        <v>0</v>
      </c>
      <c r="W7" s="67">
        <f>IF(ISNA(VLOOKUP(CONCATENATE($U6, V$2), $C$3:$G$92, 4, 0)), VLOOKUP(CONCATENATE($U6, V$2), $K$3:$O$92, 4,0), VLOOKUP(CONCATENATE($U6, V$2), $C$3:$G$92, 4, 0))</f>
        <v>0</v>
      </c>
      <c r="X7" s="68">
        <f>IF(ISNA(VLOOKUP(CONCATENATE($U6, V$2), $C$3:$G$92, 5,0)), VLOOKUP(CONCATENATE($U6, V$2), $K$3:$O$92, 5,0), VLOOKUP(CONCATENATE($U6, V$2), $C$3:$G$92,5, 0))</f>
        <v>0</v>
      </c>
      <c r="Y7" s="56"/>
      <c r="Z7" s="57"/>
      <c r="AA7" s="58"/>
      <c r="AB7" s="66">
        <f>IF(ISNA(VLOOKUP(CONCATENATE($U6, AB$2), $C$3:$G$92, 3, 0)), VLOOKUP(CONCATENATE($U6, AB$2), $K$3:$O$92, 3, 0), VLOOKUP(CONCATENATE($U6, AB$2), $C$3:$G$92, 3, 0))</f>
        <v>0</v>
      </c>
      <c r="AC7" s="67">
        <f>IF(ISNA(VLOOKUP(CONCATENATE($U6, AB$2), $C$3:$G$92, 4, 0)), VLOOKUP(CONCATENATE($U6, AB$2), $K$3:$O$92, 4,0), VLOOKUP(CONCATENATE($U6, AB$2), $C$3:$G$92, 4, 0))</f>
        <v>0</v>
      </c>
      <c r="AD7" s="68">
        <f>IF(ISNA(VLOOKUP(CONCATENATE($U6, AB$2), $C$3:$G$92, 5,0)), VLOOKUP(CONCATENATE($U6, AB$2), $K$3:$O$92, 5,0), VLOOKUP(CONCATENATE($U6, AB$2), $C$3:$G$92,5, 0))</f>
        <v>0</v>
      </c>
      <c r="AE7" s="66">
        <f>IF(ISNA(VLOOKUP(CONCATENATE($U6, AE$2), $C$3:$G$92, 3, 0)), VLOOKUP(CONCATENATE($U6, AE$2), $K$3:$O$92, 3, 0), VLOOKUP(CONCATENATE($U6, AE$2), $C$3:$G$92, 3, 0))</f>
        <v>0</v>
      </c>
      <c r="AF7" s="67">
        <f>IF(ISNA(VLOOKUP(CONCATENATE($U6, AE$2), $C$3:$G$92, 4, 0)), VLOOKUP(CONCATENATE($U6, AE$2), $K$3:$O$92, 4,0), VLOOKUP(CONCATENATE($U6, AE$2), $C$3:$G$92, 4, 0))</f>
        <v>0</v>
      </c>
      <c r="AG7" s="68">
        <f>IF(ISNA(VLOOKUP(CONCATENATE($U6, AE$2), $C$3:$G$92, 5,0)), VLOOKUP(CONCATENATE($U6, AE$2), $K$3:$O$92, 5,0), VLOOKUP(CONCATENATE($U6, AE$2), $C$3:$G$92,5, 0))</f>
        <v>0</v>
      </c>
      <c r="AH7" s="66">
        <f>IF(ISNA(VLOOKUP(CONCATENATE($U6, AH$2), $C$3:$G$92, 3, 0)), VLOOKUP(CONCATENATE($U6, AH$2), $K$3:$O$92, 3, 0), VLOOKUP(CONCATENATE($U6, AH$2), $C$3:$G$92, 3, 0))</f>
        <v>0</v>
      </c>
      <c r="AI7" s="67">
        <f>IF(ISNA(VLOOKUP(CONCATENATE($U6, AH$2), $C$3:$G$92, 4, 0)), VLOOKUP(CONCATENATE($U6, AH$2), $K$3:$O$92, 4,0), VLOOKUP(CONCATENATE($U6, AH$2), $C$3:$G$92, 4, 0))</f>
        <v>0</v>
      </c>
      <c r="AJ7" s="68">
        <f>IF(ISNA(VLOOKUP(CONCATENATE($U6, AH$2), $C$3:$G$92, 5,0)), VLOOKUP(CONCATENATE($U6, AH$2), $K$3:$O$92, 5,0), VLOOKUP(CONCATENATE($U6, AH$2), $C$3:$G$92,5, 0))</f>
        <v>0</v>
      </c>
      <c r="AK7" s="22"/>
      <c r="AL7" s="21">
        <f>SUM(V7:AJ7)</f>
        <v>0</v>
      </c>
      <c r="AM7" s="32"/>
      <c r="AN7" s="49"/>
      <c r="AO7" s="49"/>
      <c r="AP7" s="51"/>
      <c r="AQ7" s="136"/>
      <c r="AR7" s="37"/>
      <c r="AS7" s="33">
        <v>4</v>
      </c>
      <c r="AT7" s="148"/>
      <c r="AU7" s="19" t="e">
        <f t="shared" si="5"/>
        <v>#N/A</v>
      </c>
      <c r="AV7" s="28"/>
      <c r="AW7" s="137"/>
      <c r="AX7" s="19" t="e">
        <f t="shared" si="6"/>
        <v>#N/A</v>
      </c>
    </row>
    <row r="8" spans="1:50" ht="15" customHeight="1" x14ac:dyDescent="0.25">
      <c r="A8" s="76">
        <v>6</v>
      </c>
      <c r="B8" s="24" t="s">
        <v>44</v>
      </c>
      <c r="C8" s="24" t="str">
        <f t="shared" si="0"/>
        <v>HG</v>
      </c>
      <c r="D8" s="85" t="str">
        <f>IF(B8=0,"",INDEX('League Schedule (3)'!AA:AA,MATCH('League Results (3)'!B8,'League Schedule (3)'!AB:AB,0)))</f>
        <v>St. Andrews 2</v>
      </c>
      <c r="E8" s="69"/>
      <c r="F8" s="70"/>
      <c r="G8" s="71"/>
      <c r="H8" s="89">
        <f t="shared" si="1"/>
        <v>0</v>
      </c>
      <c r="I8" s="24" t="s">
        <v>62</v>
      </c>
      <c r="J8" s="24" t="s">
        <v>43</v>
      </c>
      <c r="K8" s="24" t="str">
        <f t="shared" si="2"/>
        <v>GH</v>
      </c>
      <c r="L8" s="85" t="str">
        <f>IF(J8=0,"",INDEX('League Schedule (3)'!$AA:$AA,MATCH('League Results (3)'!J8,'League Schedule (3)'!$AB:$AB,0)))</f>
        <v>Strathclyde 3</v>
      </c>
      <c r="M8" s="69"/>
      <c r="N8" s="70"/>
      <c r="O8" s="71"/>
      <c r="P8" s="89">
        <f t="shared" si="3"/>
        <v>0</v>
      </c>
      <c r="Q8" s="77" t="str">
        <f t="shared" si="4"/>
        <v xml:space="preserve"> </v>
      </c>
      <c r="S8" s="119" t="e">
        <f t="shared" ref="S8" si="11">AQ8</f>
        <v>#DIV/0!</v>
      </c>
      <c r="T8" s="138" t="str">
        <f>VLOOKUP(U8,'League Schedule (3)'!$T$4:$U$22,2,0)</f>
        <v>St. Andrews 1</v>
      </c>
      <c r="U8" s="54" t="s">
        <v>33</v>
      </c>
      <c r="V8" s="140" t="str">
        <f>IF(V9&gt;0, IF(SUM(V9:X9)&lt;=SUM(AB5:AD5), 1, 0), " ")</f>
        <v xml:space="preserve"> </v>
      </c>
      <c r="W8" s="141"/>
      <c r="X8" s="141"/>
      <c r="Y8" s="140" t="str">
        <f>IF(Y9&gt;0, IF(SUM(Y9:AA9)&lt;=10, 1, 0), " ")</f>
        <v xml:space="preserve"> </v>
      </c>
      <c r="Z8" s="141"/>
      <c r="AA8" s="141"/>
      <c r="AB8" s="143"/>
      <c r="AC8" s="144"/>
      <c r="AD8" s="144"/>
      <c r="AE8" s="140" t="str">
        <f>IF(AE9&gt;0, IF(SUM(AE9:AG9)&lt;=10, 1, 0), " ")</f>
        <v xml:space="preserve"> </v>
      </c>
      <c r="AF8" s="141"/>
      <c r="AG8" s="141"/>
      <c r="AH8" s="140" t="str">
        <f t="shared" ref="AH8" si="12">IF(AH9&gt;0, IF(SUM(AH9:AJ9)&lt;=10, 1, 0), " ")</f>
        <v xml:space="preserve"> </v>
      </c>
      <c r="AI8" s="141"/>
      <c r="AJ8" s="141"/>
      <c r="AK8" s="22">
        <f t="shared" si="9"/>
        <v>0</v>
      </c>
      <c r="AL8" s="21"/>
      <c r="AM8" s="32" t="e">
        <f>AK8/(COUNTIF(V8:AJ8,0)+COUNTIF(V8:AJ8, 1))</f>
        <v>#DIV/0!</v>
      </c>
      <c r="AN8" s="49">
        <f>SUMIF(V$14:AJ$14, AK8,V8:AJ8)</f>
        <v>0</v>
      </c>
      <c r="AO8" s="49">
        <f>SUMIF(V$15:AJ$15, AK8,V9:AJ9)</f>
        <v>0</v>
      </c>
      <c r="AP8" s="51" t="e">
        <f>AM8+(0.0001*AN8)-(0.0000001*AO8)-(0.00000000001*AL9)</f>
        <v>#DIV/0!</v>
      </c>
      <c r="AQ8" s="135" t="e">
        <f t="shared" ref="AQ8" si="13">RANK(AP8, AP$4:AP$13)</f>
        <v>#DIV/0!</v>
      </c>
      <c r="AR8" s="37"/>
      <c r="AS8" s="33">
        <v>5</v>
      </c>
      <c r="AT8" s="154" t="s">
        <v>116</v>
      </c>
      <c r="AU8" s="19" t="e">
        <f t="shared" si="5"/>
        <v>#N/A</v>
      </c>
      <c r="AV8" s="25" t="e">
        <f>Q41</f>
        <v>#N/A</v>
      </c>
      <c r="AW8" s="137"/>
      <c r="AX8" s="19" t="e">
        <f>AV8</f>
        <v>#N/A</v>
      </c>
    </row>
    <row r="9" spans="1:50" x14ac:dyDescent="0.25">
      <c r="A9" s="76">
        <v>7</v>
      </c>
      <c r="B9" s="24" t="s">
        <v>35</v>
      </c>
      <c r="C9" s="24" t="str">
        <f t="shared" si="0"/>
        <v>KM</v>
      </c>
      <c r="D9" s="85" t="e">
        <f>IF(B9=0,"",INDEX('League Schedule (3)'!AA:AA,MATCH('League Results (3)'!B9,'League Schedule (3)'!AB:AB,0)))</f>
        <v>#N/A</v>
      </c>
      <c r="E9" s="69"/>
      <c r="F9" s="70"/>
      <c r="G9" s="71"/>
      <c r="H9" s="89">
        <f t="shared" si="1"/>
        <v>0</v>
      </c>
      <c r="I9" s="24" t="s">
        <v>62</v>
      </c>
      <c r="J9" s="24" t="s">
        <v>37</v>
      </c>
      <c r="K9" s="24" t="str">
        <f t="shared" si="2"/>
        <v>MK</v>
      </c>
      <c r="L9" s="85" t="e">
        <f>IF(J9=0,"",INDEX('League Schedule (3)'!$AA:$AA,MATCH('League Results (3)'!J9,'League Schedule (3)'!$AB:$AB,0)))</f>
        <v>#N/A</v>
      </c>
      <c r="M9" s="69"/>
      <c r="N9" s="70"/>
      <c r="O9" s="71"/>
      <c r="P9" s="89">
        <f t="shared" si="3"/>
        <v>0</v>
      </c>
      <c r="Q9" s="77" t="str">
        <f t="shared" si="4"/>
        <v xml:space="preserve"> </v>
      </c>
      <c r="S9" s="119"/>
      <c r="T9" s="139"/>
      <c r="U9" s="55"/>
      <c r="V9" s="66">
        <f>IF(ISNA(VLOOKUP(CONCATENATE($U8, V$2), $C$3:$G$92, 3, 0)), VLOOKUP(CONCATENATE($U8, V$2), $K$3:$O$92, 3, 0), VLOOKUP(CONCATENATE($U8, V$2), $C$3:$G$92, 3, 0))</f>
        <v>0</v>
      </c>
      <c r="W9" s="67">
        <f>IF(ISNA(VLOOKUP(CONCATENATE($U8, V$2), $C$3:$G$92, 4, 0)), VLOOKUP(CONCATENATE($U8, V$2), $K$3:$O$92, 4,0), VLOOKUP(CONCATENATE($U8, V$2), $C$3:$G$92, 4, 0))</f>
        <v>0</v>
      </c>
      <c r="X9" s="68">
        <f>IF(ISNA(VLOOKUP(CONCATENATE($U8, V$2), $C$3:$G$92, 5,0)), VLOOKUP(CONCATENATE($U8, V$2), $K$3:$O$92, 5,0), VLOOKUP(CONCATENATE($U8, V$2), $C$3:$G$92,5, 0))</f>
        <v>0</v>
      </c>
      <c r="Y9" s="66">
        <f>IF(ISNA(VLOOKUP(CONCATENATE($U8, Y$2), $C$3:$G$92, 3, 0)), VLOOKUP(CONCATENATE($U8, Y$2), $K$3:$O$92, 3, 0), VLOOKUP(CONCATENATE($U8, Y$2), $C$3:$G$92, 3, 0))</f>
        <v>0</v>
      </c>
      <c r="Z9" s="67">
        <f>IF(ISNA(VLOOKUP(CONCATENATE($U8, Y$2), $C$3:$G$92, 4, 0)), VLOOKUP(CONCATENATE($U8, Y$2), $K$3:$O$92, 4,0), VLOOKUP(CONCATENATE($U8, Y$2), $C$3:$G$92, 4, 0))</f>
        <v>0</v>
      </c>
      <c r="AA9" s="68">
        <f>IF(ISNA(VLOOKUP(CONCATENATE($U8, Y$2), $C$3:$G$92, 5,0)), VLOOKUP(CONCATENATE($U8, Y$2), $K$3:$O$92, 5,0), VLOOKUP(CONCATENATE($U8, Y$2), $C$3:$G$92,5, 0))</f>
        <v>0</v>
      </c>
      <c r="AB9" s="56"/>
      <c r="AC9" s="57"/>
      <c r="AD9" s="58"/>
      <c r="AE9" s="66">
        <f>IF(ISNA(VLOOKUP(CONCATENATE($U8, AE$2), $C$3:$G$92, 3, 0)), VLOOKUP(CONCATENATE($U8, AE$2), $K$3:$O$92, 3, 0), VLOOKUP(CONCATENATE($U8, AE$2), $C$3:$G$92, 3, 0))</f>
        <v>0</v>
      </c>
      <c r="AF9" s="67">
        <f>IF(ISNA(VLOOKUP(CONCATENATE($U8, AE$2), $C$3:$G$92, 4, 0)), VLOOKUP(CONCATENATE($U8, AE$2), $K$3:$O$92, 4,0), VLOOKUP(CONCATENATE($U8, AE$2), $C$3:$G$92, 4, 0))</f>
        <v>0</v>
      </c>
      <c r="AG9" s="68">
        <f>IF(ISNA(VLOOKUP(CONCATENATE($U8, AE$2), $C$3:$G$92, 5,0)), VLOOKUP(CONCATENATE($U8, AE$2), $K$3:$O$92, 5,0), VLOOKUP(CONCATENATE($U8, AE$2), $C$3:$G$92,5, 0))</f>
        <v>0</v>
      </c>
      <c r="AH9" s="66">
        <f>IF(ISNA(VLOOKUP(CONCATENATE($U8, AH$2), $C$3:$G$92, 3, 0)), VLOOKUP(CONCATENATE($U8, AH$2), $K$3:$O$92, 3, 0), VLOOKUP(CONCATENATE($U8, AH$2), $C$3:$G$92, 3, 0))</f>
        <v>0</v>
      </c>
      <c r="AI9" s="67">
        <f>IF(ISNA(VLOOKUP(CONCATENATE($U8, AH$2), $C$3:$G$92, 4, 0)), VLOOKUP(CONCATENATE($U8, AH$2), $K$3:$O$92, 4,0), VLOOKUP(CONCATENATE($U8, AH$2), $C$3:$G$92, 4, 0))</f>
        <v>0</v>
      </c>
      <c r="AJ9" s="68">
        <f>IF(ISNA(VLOOKUP(CONCATENATE($U8, AH$2), $C$3:$G$92, 5,0)), VLOOKUP(CONCATENATE($U8, AH$2), $K$3:$O$92, 5,0), VLOOKUP(CONCATENATE($U8, AH$2), $C$3:$G$92,5, 0))</f>
        <v>0</v>
      </c>
      <c r="AK9" s="22"/>
      <c r="AL9" s="21">
        <f>SUM(V9:AJ9)</f>
        <v>0</v>
      </c>
      <c r="AM9" s="32"/>
      <c r="AN9" s="49"/>
      <c r="AO9" s="49"/>
      <c r="AP9" s="51"/>
      <c r="AQ9" s="136"/>
      <c r="AR9" s="37"/>
      <c r="AS9" s="33">
        <v>1</v>
      </c>
      <c r="AT9" s="154"/>
      <c r="AU9" s="19" t="e">
        <f>VLOOKUP(AS9,S$20:AO$29,2,0)</f>
        <v>#N/A</v>
      </c>
      <c r="AV9" s="25" t="e">
        <f>IF(AU8=AV8, AU9, AU8)</f>
        <v>#N/A</v>
      </c>
      <c r="AW9" s="142" t="s">
        <v>52</v>
      </c>
      <c r="AX9" s="19" t="e">
        <f>AV9</f>
        <v>#N/A</v>
      </c>
    </row>
    <row r="10" spans="1:50" ht="15" customHeight="1" x14ac:dyDescent="0.25">
      <c r="A10" s="76">
        <v>8</v>
      </c>
      <c r="B10" s="24" t="s">
        <v>41</v>
      </c>
      <c r="C10" s="24" t="str">
        <f t="shared" si="0"/>
        <v>OQ</v>
      </c>
      <c r="D10" s="85" t="e">
        <f>IF(B10=0,"",INDEX('League Schedule (3)'!AA:AA,MATCH('League Results (3)'!B10,'League Schedule (3)'!AB:AB,0)))</f>
        <v>#N/A</v>
      </c>
      <c r="E10" s="69"/>
      <c r="F10" s="70"/>
      <c r="G10" s="71"/>
      <c r="H10" s="89">
        <f t="shared" si="1"/>
        <v>0</v>
      </c>
      <c r="I10" s="24" t="s">
        <v>62</v>
      </c>
      <c r="J10" s="24" t="s">
        <v>45</v>
      </c>
      <c r="K10" s="24" t="str">
        <f t="shared" si="2"/>
        <v>QO</v>
      </c>
      <c r="L10" s="85" t="e">
        <f>IF(J10=0,"",INDEX('League Schedule (3)'!$AA:$AA,MATCH('League Results (3)'!J10,'League Schedule (3)'!$AB:$AB,0)))</f>
        <v>#N/A</v>
      </c>
      <c r="M10" s="69"/>
      <c r="N10" s="70"/>
      <c r="O10" s="71"/>
      <c r="P10" s="89">
        <f t="shared" si="3"/>
        <v>0</v>
      </c>
      <c r="Q10" s="77" t="str">
        <f t="shared" si="4"/>
        <v xml:space="preserve"> </v>
      </c>
      <c r="S10" s="119" t="e">
        <f t="shared" ref="S10" si="14">AQ10</f>
        <v>#DIV/0!</v>
      </c>
      <c r="T10" s="138" t="str">
        <f>VLOOKUP(U10,'League Schedule (3)'!$T$4:$U$22,2,0)</f>
        <v>Edinburgh 2</v>
      </c>
      <c r="U10" s="54" t="s">
        <v>34</v>
      </c>
      <c r="V10" s="140" t="str">
        <f>IF(V11&gt;0, IF(SUM(V11:X11)&lt;=SUM(AE5:AG5), 1, 0), " ")</f>
        <v xml:space="preserve"> </v>
      </c>
      <c r="W10" s="141"/>
      <c r="X10" s="141"/>
      <c r="Y10" s="140" t="str">
        <f t="shared" ref="Y10" si="15">IF(Y11&gt;0, IF(SUM(Y11:AA11)&lt;=10, 1, 0), " ")</f>
        <v xml:space="preserve"> </v>
      </c>
      <c r="Z10" s="141"/>
      <c r="AA10" s="141"/>
      <c r="AB10" s="140" t="str">
        <f t="shared" ref="AB10" si="16">IF(AB11&gt;0, IF(SUM(AB11:AD11)&lt;=10, 1, 0), " ")</f>
        <v xml:space="preserve"> </v>
      </c>
      <c r="AC10" s="141"/>
      <c r="AD10" s="141"/>
      <c r="AE10" s="143"/>
      <c r="AF10" s="144"/>
      <c r="AG10" s="144"/>
      <c r="AH10" s="140" t="str">
        <f t="shared" ref="AH10" si="17">IF(AH11&gt;0, IF(SUM(AH11:AJ11)&lt;=10, 1, 0), " ")</f>
        <v xml:space="preserve"> </v>
      </c>
      <c r="AI10" s="141"/>
      <c r="AJ10" s="141"/>
      <c r="AK10" s="22">
        <f t="shared" si="9"/>
        <v>0</v>
      </c>
      <c r="AL10" s="21"/>
      <c r="AM10" s="32" t="e">
        <f>AK10/(COUNTIF(V10:AJ10,0)+COUNTIF(V10:AJ10, 1))</f>
        <v>#DIV/0!</v>
      </c>
      <c r="AN10" s="49">
        <f>SUMIF(V$14:AJ$14, AK10,V10:AJ10)</f>
        <v>0</v>
      </c>
      <c r="AO10" s="49">
        <f>SUMIF(V$15:AJ$15, AK10,V11:AJ11)</f>
        <v>0</v>
      </c>
      <c r="AP10" s="51" t="e">
        <f>AM10+(0.0001*AN10)-(0.0000001*AO10)-(0.00000000001*AL11)</f>
        <v>#DIV/0!</v>
      </c>
      <c r="AQ10" s="135" t="e">
        <f t="shared" ref="AQ10" si="18">RANK(AP10, AP$4:AP$13)</f>
        <v>#DIV/0!</v>
      </c>
      <c r="AR10" s="37"/>
      <c r="AS10" s="33">
        <v>2</v>
      </c>
      <c r="AT10" s="104" t="s">
        <v>52</v>
      </c>
      <c r="AU10" s="19" t="e">
        <f t="shared" ref="AU10:AU13" si="19">VLOOKUP(AS10,S$20:AO$29,2,0)</f>
        <v>#N/A</v>
      </c>
      <c r="AV10" s="26"/>
      <c r="AW10" s="142"/>
      <c r="AX10" s="19" t="e">
        <f t="shared" ref="AX10:AX17" si="20">AU10</f>
        <v>#N/A</v>
      </c>
    </row>
    <row r="11" spans="1:50" x14ac:dyDescent="0.25">
      <c r="A11" s="76">
        <v>9</v>
      </c>
      <c r="B11" s="24" t="s">
        <v>33</v>
      </c>
      <c r="C11" s="24" t="str">
        <f t="shared" si="0"/>
        <v>CD</v>
      </c>
      <c r="D11" s="85" t="str">
        <f>IF(B11=0,"",INDEX('League Schedule (3)'!AA:AA,MATCH('League Results (3)'!B11,'League Schedule (3)'!AB:AB,0)))</f>
        <v>St. Andrews 1</v>
      </c>
      <c r="E11" s="69"/>
      <c r="F11" s="70"/>
      <c r="G11" s="71"/>
      <c r="H11" s="89">
        <f t="shared" si="1"/>
        <v>0</v>
      </c>
      <c r="I11" s="24" t="s">
        <v>62</v>
      </c>
      <c r="J11" s="24" t="s">
        <v>34</v>
      </c>
      <c r="K11" s="24" t="str">
        <f t="shared" si="2"/>
        <v>DC</v>
      </c>
      <c r="L11" s="85" t="str">
        <f>IF(J11=0,"",INDEX('League Schedule (3)'!$AA:$AA,MATCH('League Results (3)'!J11,'League Schedule (3)'!$AB:$AB,0)))</f>
        <v>Edinburgh 2</v>
      </c>
      <c r="M11" s="69"/>
      <c r="N11" s="70"/>
      <c r="O11" s="71"/>
      <c r="P11" s="89">
        <f t="shared" si="3"/>
        <v>0</v>
      </c>
      <c r="Q11" s="77" t="str">
        <f t="shared" si="4"/>
        <v xml:space="preserve"> </v>
      </c>
      <c r="S11" s="119"/>
      <c r="T11" s="139"/>
      <c r="U11" s="55"/>
      <c r="V11" s="66">
        <f>IF(ISNA(VLOOKUP(CONCATENATE($U10, V$2), $C$3:$G$92, 3, 0)), VLOOKUP(CONCATENATE($U10, V$2), $K$3:$O$92, 3, 0), VLOOKUP(CONCATENATE($U10, V$2), $C$3:$G$92, 3, 0))</f>
        <v>0</v>
      </c>
      <c r="W11" s="67">
        <f>IF(ISNA(VLOOKUP(CONCATENATE($U10, V$2), $C$3:$G$92, 4, 0)), VLOOKUP(CONCATENATE($U10, V$2), $K$3:$O$92, 4,0), VLOOKUP(CONCATENATE($U10, V$2), $C$3:$G$92, 4, 0))</f>
        <v>0</v>
      </c>
      <c r="X11" s="68">
        <f>IF(ISNA(VLOOKUP(CONCATENATE($U10, V$2), $C$3:$G$92, 5,0)), VLOOKUP(CONCATENATE($U10, V$2), $K$3:$O$92, 5,0), VLOOKUP(CONCATENATE($U10, V$2), $C$3:$G$92,5, 0))</f>
        <v>0</v>
      </c>
      <c r="Y11" s="66">
        <f>IF(ISNA(VLOOKUP(CONCATENATE($U10, Y$2), $C$3:$G$92, 3, 0)), VLOOKUP(CONCATENATE($U10, Y$2), $K$3:$O$92, 3, 0), VLOOKUP(CONCATENATE($U10, Y$2), $C$3:$G$92, 3, 0))</f>
        <v>0</v>
      </c>
      <c r="Z11" s="67">
        <f>IF(ISNA(VLOOKUP(CONCATENATE($U10, Y$2), $C$3:$G$92, 4, 0)), VLOOKUP(CONCATENATE($U10, Y$2), $K$3:$O$92, 4,0), VLOOKUP(CONCATENATE($U10, Y$2), $C$3:$G$92, 4, 0))</f>
        <v>0</v>
      </c>
      <c r="AA11" s="68">
        <f>IF(ISNA(VLOOKUP(CONCATENATE($U10, Y$2), $C$3:$G$92, 5,0)), VLOOKUP(CONCATENATE($U10, Y$2), $K$3:$O$92, 5,0), VLOOKUP(CONCATENATE($U10, Y$2), $C$3:$G$92,5, 0))</f>
        <v>0</v>
      </c>
      <c r="AB11" s="66">
        <f>IF(ISNA(VLOOKUP(CONCATENATE($U10, AB$2), $C$3:$G$92, 3, 0)), VLOOKUP(CONCATENATE($U10, AB$2), $K$3:$O$92, 3, 0), VLOOKUP(CONCATENATE($U10, AB$2), $C$3:$G$92, 3, 0))</f>
        <v>0</v>
      </c>
      <c r="AC11" s="67">
        <f>IF(ISNA(VLOOKUP(CONCATENATE($U10, AB$2), $C$3:$G$92, 4, 0)), VLOOKUP(CONCATENATE($U10, AB$2), $K$3:$O$92, 4,0), VLOOKUP(CONCATENATE($U10, AB$2), $C$3:$G$92, 4, 0))</f>
        <v>0</v>
      </c>
      <c r="AD11" s="68">
        <f>IF(ISNA(VLOOKUP(CONCATENATE($U10, AB$2), $C$3:$G$92, 5,0)), VLOOKUP(CONCATENATE($U10, AB$2), $K$3:$O$92, 5,0), VLOOKUP(CONCATENATE($U10, AB$2), $C$3:$G$92,5, 0))</f>
        <v>0</v>
      </c>
      <c r="AE11" s="56"/>
      <c r="AF11" s="57"/>
      <c r="AG11" s="58"/>
      <c r="AH11" s="66">
        <f>IF(ISNA(VLOOKUP(CONCATENATE($U10, AH$2), $C$3:$G$92, 3, 0)), VLOOKUP(CONCATENATE($U10, AH$2), $K$3:$O$92, 3, 0), VLOOKUP(CONCATENATE($U10, AH$2), $C$3:$G$92, 3, 0))</f>
        <v>0</v>
      </c>
      <c r="AI11" s="67">
        <f>IF(ISNA(VLOOKUP(CONCATENATE($U10, AH$2), $C$3:$G$92, 4, 0)), VLOOKUP(CONCATENATE($U10, AH$2), $K$3:$O$92, 4,0), VLOOKUP(CONCATENATE($U10, AH$2), $C$3:$G$92, 4, 0))</f>
        <v>0</v>
      </c>
      <c r="AJ11" s="68">
        <f>IF(ISNA(VLOOKUP(CONCATENATE($U10, AH$2), $C$3:$G$92, 5,0)), VLOOKUP(CONCATENATE($U10, AH$2), $K$3:$O$92, 5,0), VLOOKUP(CONCATENATE($U10, AH$2), $C$3:$G$92,5, 0))</f>
        <v>0</v>
      </c>
      <c r="AK11" s="22"/>
      <c r="AL11" s="21">
        <f>SUM(V11:AJ11)</f>
        <v>0</v>
      </c>
      <c r="AM11" s="32"/>
      <c r="AN11" s="49"/>
      <c r="AO11" s="49"/>
      <c r="AP11" s="51"/>
      <c r="AQ11" s="136"/>
      <c r="AR11" s="37"/>
      <c r="AS11" s="33">
        <v>3</v>
      </c>
      <c r="AT11" s="104"/>
      <c r="AU11" s="19" t="e">
        <f t="shared" si="19"/>
        <v>#N/A</v>
      </c>
      <c r="AV11" s="27"/>
      <c r="AW11" s="142"/>
      <c r="AX11" s="19" t="e">
        <f t="shared" si="20"/>
        <v>#N/A</v>
      </c>
    </row>
    <row r="12" spans="1:50" ht="15" customHeight="1" x14ac:dyDescent="0.25">
      <c r="A12" s="76">
        <v>10</v>
      </c>
      <c r="B12" s="24" t="s">
        <v>44</v>
      </c>
      <c r="C12" s="24" t="str">
        <f t="shared" si="0"/>
        <v>HI</v>
      </c>
      <c r="D12" s="85" t="str">
        <f>IF(B12=0,"",INDEX('League Schedule (3)'!AA:AA,MATCH('League Results (3)'!B12,'League Schedule (3)'!AB:AB,0)))</f>
        <v>St. Andrews 2</v>
      </c>
      <c r="E12" s="69"/>
      <c r="F12" s="70"/>
      <c r="G12" s="71"/>
      <c r="H12" s="89">
        <f t="shared" si="1"/>
        <v>0</v>
      </c>
      <c r="I12" s="24" t="s">
        <v>62</v>
      </c>
      <c r="J12" s="24" t="s">
        <v>47</v>
      </c>
      <c r="K12" s="24" t="str">
        <f t="shared" si="2"/>
        <v>IH</v>
      </c>
      <c r="L12" s="85" t="str">
        <f>IF(J12=0,"",INDEX('League Schedule (3)'!$AA:$AA,MATCH('League Results (3)'!J12,'League Schedule (3)'!$AB:$AB,0)))</f>
        <v>Glasgow 2</v>
      </c>
      <c r="M12" s="69"/>
      <c r="N12" s="70"/>
      <c r="O12" s="71"/>
      <c r="P12" s="89">
        <f t="shared" si="3"/>
        <v>0</v>
      </c>
      <c r="Q12" s="77" t="str">
        <f t="shared" si="4"/>
        <v xml:space="preserve"> </v>
      </c>
      <c r="S12" s="119" t="e">
        <f t="shared" ref="S12" si="21">AQ12</f>
        <v>#DIV/0!</v>
      </c>
      <c r="T12" s="138" t="str">
        <f>VLOOKUP(U12,'League Schedule (3)'!$T$4:$U$22,2,0)</f>
        <v>Glasgow 1</v>
      </c>
      <c r="U12" s="54" t="s">
        <v>39</v>
      </c>
      <c r="V12" s="140" t="str">
        <f>IF(V13&gt;0, IF(SUM(V13:X13)&lt;=SUM(AH5:AJ5), 1, 0), " ")</f>
        <v xml:space="preserve"> </v>
      </c>
      <c r="W12" s="141"/>
      <c r="X12" s="141"/>
      <c r="Y12" s="140" t="str">
        <f t="shared" ref="Y12" si="22">IF(Y13&gt;0, IF(SUM(Y13:AA13)&lt;=10, 1, 0), " ")</f>
        <v xml:space="preserve"> </v>
      </c>
      <c r="Z12" s="141"/>
      <c r="AA12" s="141"/>
      <c r="AB12" s="140" t="str">
        <f t="shared" ref="AB12" si="23">IF(AB13&gt;0, IF(SUM(AB13:AD13)&lt;=10, 1, 0), " ")</f>
        <v xml:space="preserve"> </v>
      </c>
      <c r="AC12" s="141"/>
      <c r="AD12" s="141"/>
      <c r="AE12" s="140" t="str">
        <f t="shared" ref="AE12" si="24">IF(AE13&gt;0, IF(SUM(AE13:AG13)&lt;=10, 1, 0), " ")</f>
        <v xml:space="preserve"> </v>
      </c>
      <c r="AF12" s="141"/>
      <c r="AG12" s="141"/>
      <c r="AH12" s="143"/>
      <c r="AI12" s="144"/>
      <c r="AJ12" s="144"/>
      <c r="AK12" s="22">
        <f t="shared" si="9"/>
        <v>0</v>
      </c>
      <c r="AL12" s="21"/>
      <c r="AM12" s="32" t="e">
        <f>AK12/(COUNTIF(V12:AJ12,0)+COUNTIF(V12:AJ12, 1))</f>
        <v>#DIV/0!</v>
      </c>
      <c r="AN12" s="49">
        <f>SUMIF(V$14:AJ$14, AK12,V12:AJ12)</f>
        <v>0</v>
      </c>
      <c r="AO12" s="49">
        <f>SUMIF(V$15:AJ$15, AK12,V13:AJ13)</f>
        <v>0</v>
      </c>
      <c r="AP12" s="51" t="e">
        <f>AM12+(0.0001*AN12)-(0.0000001*AO12)-(0.00000000001*AL13)</f>
        <v>#DIV/0!</v>
      </c>
      <c r="AQ12" s="135" t="e">
        <f t="shared" ref="AQ12" si="25">RANK(AP12, AP$4:AP$13)</f>
        <v>#DIV/0!</v>
      </c>
      <c r="AR12" s="37"/>
      <c r="AS12" s="33">
        <v>4</v>
      </c>
      <c r="AT12" s="104"/>
      <c r="AU12" s="19" t="e">
        <f t="shared" si="19"/>
        <v>#N/A</v>
      </c>
      <c r="AV12" s="27"/>
      <c r="AW12" s="142"/>
      <c r="AX12" s="19" t="e">
        <f t="shared" si="20"/>
        <v>#N/A</v>
      </c>
    </row>
    <row r="13" spans="1:50" x14ac:dyDescent="0.25">
      <c r="A13" s="76">
        <v>11</v>
      </c>
      <c r="B13" s="24" t="s">
        <v>38</v>
      </c>
      <c r="C13" s="24" t="str">
        <f t="shared" si="0"/>
        <v>NM</v>
      </c>
      <c r="D13" s="85" t="e">
        <f>IF(B13=0,"",INDEX('League Schedule (3)'!AA:AA,MATCH('League Results (3)'!B13,'League Schedule (3)'!AB:AB,0)))</f>
        <v>#N/A</v>
      </c>
      <c r="E13" s="69"/>
      <c r="F13" s="70"/>
      <c r="G13" s="71"/>
      <c r="H13" s="89">
        <f t="shared" si="1"/>
        <v>0</v>
      </c>
      <c r="I13" s="24" t="s">
        <v>62</v>
      </c>
      <c r="J13" s="24" t="s">
        <v>37</v>
      </c>
      <c r="K13" s="24" t="str">
        <f t="shared" si="2"/>
        <v>MN</v>
      </c>
      <c r="L13" s="85" t="e">
        <f>IF(J13=0,"",INDEX('League Schedule (3)'!$AA:$AA,MATCH('League Results (3)'!J13,'League Schedule (3)'!$AB:$AB,0)))</f>
        <v>#N/A</v>
      </c>
      <c r="M13" s="69"/>
      <c r="N13" s="70"/>
      <c r="O13" s="71"/>
      <c r="P13" s="89">
        <f t="shared" si="3"/>
        <v>0</v>
      </c>
      <c r="Q13" s="77" t="str">
        <f t="shared" si="4"/>
        <v xml:space="preserve"> </v>
      </c>
      <c r="S13" s="119"/>
      <c r="T13" s="139"/>
      <c r="U13" s="62"/>
      <c r="V13" s="66">
        <f>IF(ISNA(VLOOKUP(CONCATENATE($U12, V$2), $C$3:$G$92, 3, 0)), VLOOKUP(CONCATENATE($U12, V$2), $K$3:$O$92, 3, 0), VLOOKUP(CONCATENATE($U12, V$2), $C$3:$G$92, 3, 0))</f>
        <v>0</v>
      </c>
      <c r="W13" s="67">
        <f>IF(ISNA(VLOOKUP(CONCATENATE($U12, V$2), $C$3:$G$92, 4, 0)), VLOOKUP(CONCATENATE($U12, V$2), $K$3:$O$92, 4,0), VLOOKUP(CONCATENATE($U12, V$2), $C$3:$G$92, 4, 0))</f>
        <v>0</v>
      </c>
      <c r="X13" s="68">
        <f>IF(ISNA(VLOOKUP(CONCATENATE($U12, V$2), $C$3:$G$92, 5,0)), VLOOKUP(CONCATENATE($U12, V$2), $K$3:$O$92, 5,0), VLOOKUP(CONCATENATE($U12, V$2), $C$3:$G$92,5, 0))</f>
        <v>0</v>
      </c>
      <c r="Y13" s="66">
        <f>IF(ISNA(VLOOKUP(CONCATENATE($U12, Y$2), $C$3:$G$92, 3, 0)), VLOOKUP(CONCATENATE($U12, Y$2), $K$3:$O$92, 3, 0), VLOOKUP(CONCATENATE($U12, Y$2), $C$3:$G$92, 3, 0))</f>
        <v>0</v>
      </c>
      <c r="Z13" s="67">
        <f>IF(ISNA(VLOOKUP(CONCATENATE($U12, Y$2), $C$3:$G$92, 4, 0)), VLOOKUP(CONCATENATE($U12, Y$2), $K$3:$O$92, 4,0), VLOOKUP(CONCATENATE($U12, Y$2), $C$3:$G$92, 4, 0))</f>
        <v>0</v>
      </c>
      <c r="AA13" s="68">
        <f>IF(ISNA(VLOOKUP(CONCATENATE($U12, Y$2), $C$3:$G$92, 5,0)), VLOOKUP(CONCATENATE($U12, Y$2), $K$3:$O$92, 5,0), VLOOKUP(CONCATENATE($U12, Y$2), $C$3:$G$92,5, 0))</f>
        <v>0</v>
      </c>
      <c r="AB13" s="66">
        <f>IF(ISNA(VLOOKUP(CONCATENATE($U12, AB$2), $C$3:$G$92, 3, 0)), VLOOKUP(CONCATENATE($U12, AB$2), $K$3:$O$92, 3, 0), VLOOKUP(CONCATENATE($U12, AB$2), $C$3:$G$92, 3, 0))</f>
        <v>0</v>
      </c>
      <c r="AC13" s="67">
        <f>IF(ISNA(VLOOKUP(CONCATENATE($U12, AB$2), $C$3:$G$92, 4, 0)), VLOOKUP(CONCATENATE($U12, AB$2), $K$3:$O$92, 4,0), VLOOKUP(CONCATENATE($U12, AB$2), $C$3:$G$92, 4, 0))</f>
        <v>0</v>
      </c>
      <c r="AD13" s="68">
        <f>IF(ISNA(VLOOKUP(CONCATENATE($U12, AB$2), $C$3:$G$92, 5,0)), VLOOKUP(CONCATENATE($U12, AB$2), $K$3:$O$92, 5,0), VLOOKUP(CONCATENATE($U12, AB$2), $C$3:$G$92,5, 0))</f>
        <v>0</v>
      </c>
      <c r="AE13" s="66">
        <f>IF(ISNA(VLOOKUP(CONCATENATE($U12, AE$2), $C$3:$G$92, 3, 0)), VLOOKUP(CONCATENATE($U12, AE$2), $K$3:$O$92, 3, 0), VLOOKUP(CONCATENATE($U12, AE$2), $C$3:$G$92, 3, 0))</f>
        <v>0</v>
      </c>
      <c r="AF13" s="67">
        <f>IF(ISNA(VLOOKUP(CONCATENATE($U12, AE$2), $C$3:$G$92, 4, 0)), VLOOKUP(CONCATENATE($U12, AE$2), $K$3:$O$92, 4,0), VLOOKUP(CONCATENATE($U12, AE$2), $C$3:$G$92, 4, 0))</f>
        <v>0</v>
      </c>
      <c r="AG13" s="68">
        <f>IF(ISNA(VLOOKUP(CONCATENATE($U12, AE$2), $C$3:$G$92, 5,0)), VLOOKUP(CONCATENATE($U12, AE$2), $K$3:$O$92, 5,0), VLOOKUP(CONCATENATE($U12, AE$2), $C$3:$G$92,5, 0))</f>
        <v>0</v>
      </c>
      <c r="AH13" s="56"/>
      <c r="AI13" s="57"/>
      <c r="AJ13" s="58"/>
      <c r="AK13" s="27"/>
      <c r="AL13" s="21">
        <f>SUM(V13:AJ13)</f>
        <v>0</v>
      </c>
      <c r="AM13" s="32"/>
      <c r="AN13" s="49"/>
      <c r="AO13" s="49"/>
      <c r="AP13" s="51"/>
      <c r="AQ13" s="136"/>
      <c r="AR13" s="37"/>
      <c r="AS13" s="33">
        <v>5</v>
      </c>
      <c r="AT13" s="153" t="s">
        <v>105</v>
      </c>
      <c r="AU13" s="19" t="e">
        <f t="shared" si="19"/>
        <v>#N/A</v>
      </c>
      <c r="AV13" s="25" t="e">
        <f>Q42</f>
        <v>#N/A</v>
      </c>
      <c r="AW13" s="142"/>
      <c r="AX13" s="19" t="e">
        <f t="shared" si="20"/>
        <v>#N/A</v>
      </c>
    </row>
    <row r="14" spans="1:50" x14ac:dyDescent="0.25">
      <c r="A14" s="76">
        <v>12</v>
      </c>
      <c r="B14" s="24" t="s">
        <v>46</v>
      </c>
      <c r="C14" s="24" t="str">
        <f t="shared" si="0"/>
        <v>RQ</v>
      </c>
      <c r="D14" s="85" t="e">
        <f>IF(B14=0,"",INDEX('League Schedule (3)'!AA:AA,MATCH('League Results (3)'!B14,'League Schedule (3)'!AB:AB,0)))</f>
        <v>#N/A</v>
      </c>
      <c r="E14" s="69"/>
      <c r="F14" s="70"/>
      <c r="G14" s="71"/>
      <c r="H14" s="89">
        <f t="shared" si="1"/>
        <v>0</v>
      </c>
      <c r="I14" s="24" t="s">
        <v>62</v>
      </c>
      <c r="J14" s="24" t="s">
        <v>45</v>
      </c>
      <c r="K14" s="24" t="str">
        <f t="shared" si="2"/>
        <v>QR</v>
      </c>
      <c r="L14" s="85" t="e">
        <f>IF(J14=0,"",INDEX('League Schedule (3)'!$AA:$AA,MATCH('League Results (3)'!J14,'League Schedule (3)'!$AB:$AB,0)))</f>
        <v>#N/A</v>
      </c>
      <c r="M14" s="69"/>
      <c r="N14" s="70"/>
      <c r="O14" s="71"/>
      <c r="P14" s="89">
        <f t="shared" si="3"/>
        <v>0</v>
      </c>
      <c r="Q14" s="77" t="str">
        <f t="shared" si="4"/>
        <v xml:space="preserve"> </v>
      </c>
      <c r="V14" s="145">
        <f>AK4</f>
        <v>0</v>
      </c>
      <c r="W14" s="145"/>
      <c r="X14" s="145"/>
      <c r="Y14" s="145">
        <f>AK6</f>
        <v>0</v>
      </c>
      <c r="Z14" s="145"/>
      <c r="AA14" s="145"/>
      <c r="AB14" s="145">
        <f>AK8</f>
        <v>0</v>
      </c>
      <c r="AC14" s="145"/>
      <c r="AD14" s="145"/>
      <c r="AE14" s="145">
        <f>AK10</f>
        <v>0</v>
      </c>
      <c r="AF14" s="145"/>
      <c r="AG14" s="145"/>
      <c r="AH14" s="145">
        <f>AK12</f>
        <v>0</v>
      </c>
      <c r="AI14" s="145"/>
      <c r="AJ14" s="145"/>
      <c r="AS14" s="33">
        <v>1</v>
      </c>
      <c r="AT14" s="153"/>
      <c r="AU14" s="19" t="e">
        <f>VLOOKUP(AS14,S$36:AO$45,2,0)</f>
        <v>#N/A</v>
      </c>
      <c r="AV14" s="25" t="e">
        <f>IF(AU13=AV13, AU14, AU13)</f>
        <v>#N/A</v>
      </c>
      <c r="AW14" s="146" t="s">
        <v>53</v>
      </c>
      <c r="AX14" s="19" t="e">
        <f t="shared" si="20"/>
        <v>#N/A</v>
      </c>
    </row>
    <row r="15" spans="1:50" x14ac:dyDescent="0.25">
      <c r="A15" s="76">
        <v>13</v>
      </c>
      <c r="B15" s="24" t="s">
        <v>39</v>
      </c>
      <c r="C15" s="24" t="str">
        <f t="shared" si="0"/>
        <v>ED</v>
      </c>
      <c r="D15" s="85" t="str">
        <f>IF(B15=0,"",INDEX('League Schedule (3)'!AA:AA,MATCH('League Results (3)'!B15,'League Schedule (3)'!AB:AB,0)))</f>
        <v>Glasgow 1</v>
      </c>
      <c r="E15" s="69"/>
      <c r="F15" s="70"/>
      <c r="G15" s="71"/>
      <c r="H15" s="89">
        <f t="shared" si="1"/>
        <v>0</v>
      </c>
      <c r="I15" s="24" t="s">
        <v>62</v>
      </c>
      <c r="J15" s="24" t="s">
        <v>34</v>
      </c>
      <c r="K15" s="24" t="str">
        <f t="shared" si="2"/>
        <v>DE</v>
      </c>
      <c r="L15" s="85" t="str">
        <f>IF(J15=0,"",INDEX('League Schedule (3)'!$AA:$AA,MATCH('League Results (3)'!J15,'League Schedule (3)'!$AB:$AB,0)))</f>
        <v>Edinburgh 2</v>
      </c>
      <c r="M15" s="69"/>
      <c r="N15" s="70"/>
      <c r="O15" s="71"/>
      <c r="P15" s="89">
        <f t="shared" si="3"/>
        <v>0</v>
      </c>
      <c r="Q15" s="77" t="str">
        <f t="shared" si="4"/>
        <v xml:space="preserve"> </v>
      </c>
      <c r="V15" s="63">
        <f>V14</f>
        <v>0</v>
      </c>
      <c r="W15" s="63">
        <f>V14</f>
        <v>0</v>
      </c>
      <c r="X15" s="63">
        <f>V14</f>
        <v>0</v>
      </c>
      <c r="Y15" s="63">
        <f>Y14</f>
        <v>0</v>
      </c>
      <c r="Z15" s="63">
        <f>Y14</f>
        <v>0</v>
      </c>
      <c r="AA15" s="63">
        <f>Y14</f>
        <v>0</v>
      </c>
      <c r="AB15" s="63">
        <f>AB14</f>
        <v>0</v>
      </c>
      <c r="AC15" s="63">
        <f>AB14</f>
        <v>0</v>
      </c>
      <c r="AD15" s="63">
        <f>AB14</f>
        <v>0</v>
      </c>
      <c r="AE15" s="63">
        <f>AE14</f>
        <v>0</v>
      </c>
      <c r="AF15" s="63">
        <f>AE14</f>
        <v>0</v>
      </c>
      <c r="AG15" s="63">
        <f>AE14</f>
        <v>0</v>
      </c>
      <c r="AH15" s="63">
        <f>AH14</f>
        <v>0</v>
      </c>
      <c r="AI15" s="63">
        <f>AH14</f>
        <v>0</v>
      </c>
      <c r="AJ15" s="63">
        <f>AH14</f>
        <v>0</v>
      </c>
      <c r="AS15" s="33">
        <v>2</v>
      </c>
      <c r="AT15" s="150" t="s">
        <v>53</v>
      </c>
      <c r="AU15" s="19" t="e">
        <f t="shared" ref="AU15:AU17" si="26">VLOOKUP(AS15,S$36:AO$45,2,0)</f>
        <v>#N/A</v>
      </c>
      <c r="AV15" s="27"/>
      <c r="AW15" s="146"/>
      <c r="AX15" s="19" t="e">
        <f t="shared" si="20"/>
        <v>#N/A</v>
      </c>
    </row>
    <row r="16" spans="1:50" x14ac:dyDescent="0.25">
      <c r="A16" s="76">
        <v>14</v>
      </c>
      <c r="B16" s="24" t="s">
        <v>48</v>
      </c>
      <c r="C16" s="24" t="str">
        <f t="shared" si="0"/>
        <v>JI</v>
      </c>
      <c r="D16" s="85" t="str">
        <f>IF(B16=0,"",INDEX('League Schedule (3)'!AA:AA,MATCH('League Results (3)'!B16,'League Schedule (3)'!AB:AB,0)))</f>
        <v>Strathclyde 2</v>
      </c>
      <c r="E16" s="69"/>
      <c r="F16" s="70"/>
      <c r="G16" s="71"/>
      <c r="H16" s="89">
        <f t="shared" si="1"/>
        <v>0</v>
      </c>
      <c r="I16" s="24" t="s">
        <v>62</v>
      </c>
      <c r="J16" s="24" t="s">
        <v>47</v>
      </c>
      <c r="K16" s="24" t="str">
        <f t="shared" si="2"/>
        <v>IJ</v>
      </c>
      <c r="L16" s="85" t="str">
        <f>IF(J16=0,"",INDEX('League Schedule (3)'!$AA:$AA,MATCH('League Results (3)'!J16,'League Schedule (3)'!$AB:$AB,0)))</f>
        <v>Glasgow 2</v>
      </c>
      <c r="M16" s="69"/>
      <c r="N16" s="70"/>
      <c r="O16" s="71"/>
      <c r="P16" s="89">
        <f t="shared" si="3"/>
        <v>0</v>
      </c>
      <c r="Q16" s="77" t="str">
        <f t="shared" si="4"/>
        <v xml:space="preserve"> </v>
      </c>
      <c r="R16" s="19" t="s">
        <v>113</v>
      </c>
      <c r="AS16" s="33">
        <v>3</v>
      </c>
      <c r="AT16" s="150"/>
      <c r="AU16" s="19" t="e">
        <f t="shared" si="26"/>
        <v>#N/A</v>
      </c>
      <c r="AV16" s="27"/>
      <c r="AW16" s="146"/>
      <c r="AX16" s="19" t="e">
        <f t="shared" si="20"/>
        <v>#N/A</v>
      </c>
    </row>
    <row r="17" spans="1:50" x14ac:dyDescent="0.25">
      <c r="A17" s="76">
        <v>15</v>
      </c>
      <c r="B17" s="24" t="s">
        <v>38</v>
      </c>
      <c r="C17" s="24" t="str">
        <f t="shared" si="0"/>
        <v>NK</v>
      </c>
      <c r="D17" s="85" t="e">
        <f>IF(B17=0,"",INDEX('League Schedule (3)'!AA:AA,MATCH('League Results (3)'!B17,'League Schedule (3)'!AB:AB,0)))</f>
        <v>#N/A</v>
      </c>
      <c r="E17" s="69"/>
      <c r="F17" s="70"/>
      <c r="G17" s="71"/>
      <c r="H17" s="89">
        <f t="shared" si="1"/>
        <v>0</v>
      </c>
      <c r="I17" s="24" t="s">
        <v>62</v>
      </c>
      <c r="J17" s="24" t="s">
        <v>35</v>
      </c>
      <c r="K17" s="24" t="str">
        <f t="shared" si="2"/>
        <v>KN</v>
      </c>
      <c r="L17" s="85" t="e">
        <f>IF(J17=0,"",INDEX('League Schedule (3)'!$AA:$AA,MATCH('League Results (3)'!J17,'League Schedule (3)'!$AB:$AB,0)))</f>
        <v>#N/A</v>
      </c>
      <c r="M17" s="69"/>
      <c r="N17" s="70"/>
      <c r="O17" s="71"/>
      <c r="P17" s="89">
        <f t="shared" si="3"/>
        <v>0</v>
      </c>
      <c r="Q17" s="77" t="str">
        <f t="shared" si="4"/>
        <v xml:space="preserve"> </v>
      </c>
      <c r="T17" s="23" t="s">
        <v>59</v>
      </c>
      <c r="AS17" s="33">
        <v>4</v>
      </c>
      <c r="AT17" s="156" t="s">
        <v>115</v>
      </c>
      <c r="AU17" s="19" t="e">
        <f t="shared" si="26"/>
        <v>#N/A</v>
      </c>
      <c r="AV17" s="28"/>
      <c r="AW17" s="146"/>
      <c r="AX17" s="19" t="e">
        <f t="shared" si="20"/>
        <v>#N/A</v>
      </c>
    </row>
    <row r="18" spans="1:50" ht="17.25" customHeight="1" x14ac:dyDescent="0.25">
      <c r="A18" s="76">
        <v>16</v>
      </c>
      <c r="B18" s="24" t="s">
        <v>46</v>
      </c>
      <c r="C18" s="24" t="str">
        <f t="shared" si="0"/>
        <v>RO</v>
      </c>
      <c r="D18" s="85" t="e">
        <f>IF(B18=0,"",INDEX('League Schedule (3)'!AA:AA,MATCH('League Results (3)'!B18,'League Schedule (3)'!AB:AB,0)))</f>
        <v>#N/A</v>
      </c>
      <c r="E18" s="69"/>
      <c r="F18" s="70"/>
      <c r="G18" s="71"/>
      <c r="H18" s="89">
        <f t="shared" si="1"/>
        <v>0</v>
      </c>
      <c r="I18" s="24" t="s">
        <v>62</v>
      </c>
      <c r="J18" s="24" t="s">
        <v>41</v>
      </c>
      <c r="K18" s="24" t="str">
        <f t="shared" si="2"/>
        <v>OR</v>
      </c>
      <c r="L18" s="85" t="e">
        <f>IF(J18=0,"",INDEX('League Schedule (3)'!$AA:$AA,MATCH('League Results (3)'!J18,'League Schedule (3)'!$AB:$AB,0)))</f>
        <v>#N/A</v>
      </c>
      <c r="M18" s="69"/>
      <c r="N18" s="70"/>
      <c r="O18" s="71"/>
      <c r="P18" s="89">
        <f t="shared" si="3"/>
        <v>0</v>
      </c>
      <c r="Q18" s="77" t="str">
        <f t="shared" si="4"/>
        <v xml:space="preserve"> </v>
      </c>
      <c r="U18" s="101"/>
      <c r="V18" s="131" t="s">
        <v>40</v>
      </c>
      <c r="W18" s="131"/>
      <c r="X18" s="131"/>
      <c r="Y18" s="131" t="s">
        <v>43</v>
      </c>
      <c r="Z18" s="131"/>
      <c r="AA18" s="131"/>
      <c r="AB18" s="131" t="s">
        <v>44</v>
      </c>
      <c r="AC18" s="131"/>
      <c r="AD18" s="131"/>
      <c r="AE18" s="131" t="s">
        <v>47</v>
      </c>
      <c r="AF18" s="131"/>
      <c r="AG18" s="131"/>
      <c r="AH18" s="131" t="s">
        <v>48</v>
      </c>
      <c r="AI18" s="131"/>
      <c r="AJ18" s="131"/>
      <c r="AS18" s="33">
        <v>1</v>
      </c>
      <c r="AT18" s="156"/>
      <c r="AU18" s="19" t="e">
        <f>VLOOKUP(AS18,S$51:AO$60,2,0)</f>
        <v>#N/A</v>
      </c>
      <c r="AV18" s="25" t="str">
        <f>Q43</f>
        <v>Aberdeen 2</v>
      </c>
      <c r="AW18" s="146"/>
      <c r="AX18" s="19" t="str">
        <f>AV18</f>
        <v>Aberdeen 2</v>
      </c>
    </row>
    <row r="19" spans="1:50" ht="17.25" customHeight="1" x14ac:dyDescent="0.25">
      <c r="A19" s="76">
        <v>17</v>
      </c>
      <c r="B19" s="24" t="s">
        <v>39</v>
      </c>
      <c r="C19" s="24" t="str">
        <f t="shared" si="0"/>
        <v>EA</v>
      </c>
      <c r="D19" s="85" t="str">
        <f>IF(B19=0,"",INDEX('League Schedule (3)'!AA:AA,MATCH('League Results (3)'!B19,'League Schedule (3)'!AB:AB,0)))</f>
        <v>Glasgow 1</v>
      </c>
      <c r="E19" s="69"/>
      <c r="F19" s="70"/>
      <c r="G19" s="71"/>
      <c r="H19" s="89">
        <f t="shared" si="1"/>
        <v>0</v>
      </c>
      <c r="I19" s="24" t="s">
        <v>62</v>
      </c>
      <c r="J19" s="24" t="s">
        <v>26</v>
      </c>
      <c r="K19" s="24" t="str">
        <f t="shared" si="2"/>
        <v>AE</v>
      </c>
      <c r="L19" s="85" t="str">
        <f>IF(J19=0,"",INDEX('League Schedule (3)'!$AA:$AA,MATCH('League Results (3)'!J19,'League Schedule (3)'!$AB:$AB,0)))</f>
        <v>Strathclyde 1</v>
      </c>
      <c r="M19" s="69"/>
      <c r="N19" s="70"/>
      <c r="O19" s="71"/>
      <c r="P19" s="89">
        <f t="shared" si="3"/>
        <v>0</v>
      </c>
      <c r="Q19" s="77" t="str">
        <f t="shared" si="4"/>
        <v xml:space="preserve"> </v>
      </c>
      <c r="T19" s="19" t="s">
        <v>51</v>
      </c>
      <c r="U19" s="38"/>
      <c r="V19" s="132" t="str">
        <f>T20</f>
        <v>Aberdeen 1</v>
      </c>
      <c r="W19" s="133"/>
      <c r="X19" s="134"/>
      <c r="Y19" s="132" t="str">
        <f>T22</f>
        <v>Strathclyde 3</v>
      </c>
      <c r="Z19" s="133"/>
      <c r="AA19" s="134"/>
      <c r="AB19" s="132" t="str">
        <f>T24</f>
        <v>St. Andrews 2</v>
      </c>
      <c r="AC19" s="133"/>
      <c r="AD19" s="134"/>
      <c r="AE19" s="132" t="str">
        <f>T26</f>
        <v>Glasgow 2</v>
      </c>
      <c r="AF19" s="133"/>
      <c r="AG19" s="134"/>
      <c r="AH19" s="132" t="str">
        <f>T28</f>
        <v>Strathclyde 2</v>
      </c>
      <c r="AI19" s="133"/>
      <c r="AJ19" s="134"/>
      <c r="AK19" s="29" t="s">
        <v>56</v>
      </c>
      <c r="AL19" s="30" t="s">
        <v>61</v>
      </c>
      <c r="AM19" s="31" t="s">
        <v>57</v>
      </c>
      <c r="AN19" s="50" t="s">
        <v>99</v>
      </c>
      <c r="AO19" s="50" t="s">
        <v>101</v>
      </c>
      <c r="AP19" s="31" t="s">
        <v>100</v>
      </c>
      <c r="AQ19" s="52" t="s">
        <v>50</v>
      </c>
      <c r="AR19" s="65"/>
      <c r="AS19" s="33">
        <v>2</v>
      </c>
      <c r="AT19" s="155" t="s">
        <v>55</v>
      </c>
      <c r="AU19" s="19" t="e">
        <f>VLOOKUP(AS19,S$52:AO$61,2,0)</f>
        <v>#N/A</v>
      </c>
      <c r="AV19" s="25" t="e">
        <f>IF(AU18=AV18, AU19, AU18)</f>
        <v>#N/A</v>
      </c>
      <c r="AW19" s="147" t="s">
        <v>55</v>
      </c>
      <c r="AX19" s="19" t="e">
        <f>AV19</f>
        <v>#N/A</v>
      </c>
    </row>
    <row r="20" spans="1:50" x14ac:dyDescent="0.25">
      <c r="A20" s="76">
        <v>18</v>
      </c>
      <c r="B20" s="24" t="s">
        <v>48</v>
      </c>
      <c r="C20" s="24" t="str">
        <f t="shared" si="0"/>
        <v>JF</v>
      </c>
      <c r="D20" s="85" t="str">
        <f>IF(B20=0,"",INDEX('League Schedule (3)'!AA:AA,MATCH('League Results (3)'!B20,'League Schedule (3)'!AB:AB,0)))</f>
        <v>Strathclyde 2</v>
      </c>
      <c r="E20" s="69"/>
      <c r="F20" s="70"/>
      <c r="G20" s="71"/>
      <c r="H20" s="89">
        <f t="shared" si="1"/>
        <v>0</v>
      </c>
      <c r="I20" s="24" t="s">
        <v>62</v>
      </c>
      <c r="J20" s="24" t="s">
        <v>40</v>
      </c>
      <c r="K20" s="24" t="str">
        <f t="shared" si="2"/>
        <v>FJ</v>
      </c>
      <c r="L20" s="85" t="str">
        <f>IF(J20=0,"",INDEX('League Schedule (3)'!$AA:$AA,MATCH('League Results (3)'!J20,'League Schedule (3)'!$AB:$AB,0)))</f>
        <v>Aberdeen 1</v>
      </c>
      <c r="M20" s="69"/>
      <c r="N20" s="70"/>
      <c r="O20" s="71"/>
      <c r="P20" s="89">
        <f t="shared" si="3"/>
        <v>0</v>
      </c>
      <c r="Q20" s="77" t="str">
        <f t="shared" si="4"/>
        <v xml:space="preserve"> </v>
      </c>
      <c r="S20" s="119" t="e">
        <f>AQ20</f>
        <v>#DIV/0!</v>
      </c>
      <c r="T20" s="138" t="str">
        <f>VLOOKUP(U20,'League Schedule (3)'!$T$4:$U$22,2,0)</f>
        <v>Aberdeen 1</v>
      </c>
      <c r="U20" s="54" t="s">
        <v>40</v>
      </c>
      <c r="V20" s="99"/>
      <c r="W20" s="100"/>
      <c r="X20" s="100"/>
      <c r="Y20" s="140" t="str">
        <f>IF(Y21&gt;0, IF(SUM(Y21:AA21)&lt;=10, 1, 0), " ")</f>
        <v xml:space="preserve"> </v>
      </c>
      <c r="Z20" s="141"/>
      <c r="AA20" s="141"/>
      <c r="AB20" s="140" t="str">
        <f t="shared" ref="AB20" si="27">IF(AB21&gt;0, IF(SUM(AB21:AD21)&lt;=10, 1, 0), " ")</f>
        <v xml:space="preserve"> </v>
      </c>
      <c r="AC20" s="141"/>
      <c r="AD20" s="141"/>
      <c r="AE20" s="140" t="str">
        <f t="shared" ref="AE20" si="28">IF(AE21&gt;0, IF(SUM(AE21:AG21)&lt;=10, 1, 0), " ")</f>
        <v xml:space="preserve"> </v>
      </c>
      <c r="AF20" s="141"/>
      <c r="AG20" s="141"/>
      <c r="AH20" s="140" t="str">
        <f t="shared" ref="AH20" si="29">IF(AH21&gt;0, IF(SUM(AH21:AJ21)&lt;=10, 1, 0), " ")</f>
        <v xml:space="preserve"> </v>
      </c>
      <c r="AI20" s="141"/>
      <c r="AJ20" s="141"/>
      <c r="AK20" s="22">
        <f>SUM(V20:AJ20)</f>
        <v>0</v>
      </c>
      <c r="AL20" s="21"/>
      <c r="AM20" s="32" t="e">
        <f>AK20/(COUNTIF(V20:AJ20,0)+COUNTIF(V20:AJ20, 1))</f>
        <v>#DIV/0!</v>
      </c>
      <c r="AN20" s="49">
        <f>SUMIF(V$30:AJ$30, AK20,V20:AJ20)</f>
        <v>0</v>
      </c>
      <c r="AO20" s="49">
        <f>SUMIF(V$15:AJ$15, AK20,V21:AJ21)</f>
        <v>0</v>
      </c>
      <c r="AP20" s="51" t="e">
        <f>AM20+(0.0001*AN20)-(0.0000001*AO20)-(0.00000000001*AL21)</f>
        <v>#DIV/0!</v>
      </c>
      <c r="AQ20" s="135" t="e">
        <f>RANK(AP20, AP$20:AP$29)</f>
        <v>#DIV/0!</v>
      </c>
      <c r="AR20" s="37"/>
      <c r="AS20" s="33">
        <v>3</v>
      </c>
      <c r="AT20" s="155"/>
      <c r="AU20" s="19" t="e">
        <f t="shared" ref="AU20:AU21" si="30">VLOOKUP(AS20,S$52:AO$61,2,0)</f>
        <v>#N/A</v>
      </c>
      <c r="AV20" s="26"/>
      <c r="AW20" s="147"/>
      <c r="AX20" s="19" t="e">
        <f>AU20</f>
        <v>#N/A</v>
      </c>
    </row>
    <row r="21" spans="1:50" x14ac:dyDescent="0.25">
      <c r="A21" s="76">
        <v>19</v>
      </c>
      <c r="B21" s="24" t="s">
        <v>38</v>
      </c>
      <c r="C21" s="24" t="str">
        <f t="shared" si="0"/>
        <v>NL</v>
      </c>
      <c r="D21" s="85" t="e">
        <f>IF(B21=0,"",INDEX('League Schedule (3)'!AA:AA,MATCH('League Results (3)'!B21,'League Schedule (3)'!AB:AB,0)))</f>
        <v>#N/A</v>
      </c>
      <c r="E21" s="69"/>
      <c r="F21" s="70"/>
      <c r="G21" s="71"/>
      <c r="H21" s="89">
        <f t="shared" si="1"/>
        <v>0</v>
      </c>
      <c r="I21" s="24" t="s">
        <v>62</v>
      </c>
      <c r="J21" s="24" t="s">
        <v>36</v>
      </c>
      <c r="K21" s="24" t="str">
        <f t="shared" si="2"/>
        <v>LN</v>
      </c>
      <c r="L21" s="85" t="e">
        <f>IF(J21=0,"",INDEX('League Schedule (3)'!$AA:$AA,MATCH('League Results (3)'!J21,'League Schedule (3)'!$AB:$AB,0)))</f>
        <v>#N/A</v>
      </c>
      <c r="M21" s="69"/>
      <c r="N21" s="70"/>
      <c r="O21" s="71"/>
      <c r="P21" s="89">
        <f t="shared" si="3"/>
        <v>0</v>
      </c>
      <c r="Q21" s="77" t="str">
        <f t="shared" si="4"/>
        <v xml:space="preserve"> </v>
      </c>
      <c r="S21" s="119"/>
      <c r="T21" s="139"/>
      <c r="U21" s="55"/>
      <c r="V21" s="56"/>
      <c r="W21" s="57"/>
      <c r="X21" s="58"/>
      <c r="Y21" s="66">
        <f>IF(ISNA(VLOOKUP(CONCATENATE($U20, Y$18), $C$3:$G$92, 3, 0)), VLOOKUP(CONCATENATE($U20, Y$18), $K$3:$O$92, 3, 0), VLOOKUP(CONCATENATE($U20, Y$18), $C$3:$G$92, 3, 0))</f>
        <v>0</v>
      </c>
      <c r="Z21" s="67">
        <f>IF(ISNA(VLOOKUP(CONCATENATE($U20, Y$18), $C$3:$G$92, 4, 0)), VLOOKUP(CONCATENATE($U20, Y$18), $K$3:$O$92, 4,0), VLOOKUP(CONCATENATE($U20, Y$18), $C$3:$G$92, 4, 0))</f>
        <v>0</v>
      </c>
      <c r="AA21" s="68">
        <f>IF(ISNA(VLOOKUP(CONCATENATE($U20, Y$18), $C$3:$G$92, 5,0)), VLOOKUP(CONCATENATE($U20, Y$18), $K$3:$O$92, 5,0), VLOOKUP(CONCATENATE($U20, Y$18), $C$3:$G$92,5, 0))</f>
        <v>0</v>
      </c>
      <c r="AB21" s="66">
        <f>IF(ISNA(VLOOKUP(CONCATENATE($U20, AB$18), $C$3:$G$92, 3, 0)), VLOOKUP(CONCATENATE($U20, AB$18), $K$3:$O$92, 3, 0), VLOOKUP(CONCATENATE($U20, AB$18), $C$3:$G$92, 3, 0))</f>
        <v>0</v>
      </c>
      <c r="AC21" s="67">
        <f>IF(ISNA(VLOOKUP(CONCATENATE($U20, AB$18), $C$3:$G$92, 4, 0)), VLOOKUP(CONCATENATE($U20, AB$18), $K$3:$O$92, 4,0), VLOOKUP(CONCATENATE($U20, AB$18), $C$3:$G$92, 4, 0))</f>
        <v>0</v>
      </c>
      <c r="AD21" s="68">
        <f>IF(ISNA(VLOOKUP(CONCATENATE($U20, AB$18), $C$3:$G$92, 5,0)), VLOOKUP(CONCATENATE($U20, AB$18), $K$3:$O$92, 5,0), VLOOKUP(CONCATENATE($U20, AB$18), $C$3:$G$92,5, 0))</f>
        <v>0</v>
      </c>
      <c r="AE21" s="66">
        <f>IF(ISNA(VLOOKUP(CONCATENATE($U20, AE$18), $C$3:$G$92, 3, 0)), VLOOKUP(CONCATENATE($U20, AE$18), $K$3:$O$92, 3, 0), VLOOKUP(CONCATENATE($U20, AE$18), $C$3:$G$92, 3, 0))</f>
        <v>0</v>
      </c>
      <c r="AF21" s="67">
        <f>IF(ISNA(VLOOKUP(CONCATENATE($U20, AE$18), $C$3:$G$92, 4, 0)), VLOOKUP(CONCATENATE($U20, AE$18), $K$3:$O$92, 4,0), VLOOKUP(CONCATENATE($U20, AE$18), $C$3:$G$92, 4, 0))</f>
        <v>0</v>
      </c>
      <c r="AG21" s="68">
        <f>IF(ISNA(VLOOKUP(CONCATENATE($U20, AE$18), $C$3:$G$92, 5,0)), VLOOKUP(CONCATENATE($U20, AE$18), $K$3:$O$92, 5,0), VLOOKUP(CONCATENATE($U20, AE$18), $C$3:$G$92,5, 0))</f>
        <v>0</v>
      </c>
      <c r="AH21" s="66">
        <f>IF(ISNA(VLOOKUP(CONCATENATE($U20, AH$18), $C$3:$G$92, 3, 0)), VLOOKUP(CONCATENATE($U20, AH$18), $K$3:$O$92, 3, 0), VLOOKUP(CONCATENATE($U20, AH$18), $C$3:$G$92, 3, 0))</f>
        <v>0</v>
      </c>
      <c r="AI21" s="67">
        <f>IF(ISNA(VLOOKUP(CONCATENATE($U20, AH$18), $C$3:$G$92, 4, 0)), VLOOKUP(CONCATENATE($U20, AH$18), $K$3:$O$92, 4,0), VLOOKUP(CONCATENATE($U20, AH$18), $C$3:$G$92, 4, 0))</f>
        <v>0</v>
      </c>
      <c r="AJ21" s="68">
        <f>IF(ISNA(VLOOKUP(CONCATENATE($U20, AH$18), $C$3:$G$92, 5,0)), VLOOKUP(CONCATENATE($U20, AH$18), $K$3:$O$92, 5,0), VLOOKUP(CONCATENATE($U20, AH$18), $C$3:$G$92,5, 0))</f>
        <v>0</v>
      </c>
      <c r="AK21" s="22"/>
      <c r="AL21" s="21">
        <f>SUM(V21:AJ21)</f>
        <v>0</v>
      </c>
      <c r="AM21" s="32"/>
      <c r="AN21" s="49"/>
      <c r="AO21" s="49"/>
      <c r="AP21" s="51"/>
      <c r="AQ21" s="136"/>
      <c r="AR21" s="37"/>
      <c r="AS21" s="33">
        <v>4</v>
      </c>
      <c r="AT21" s="155"/>
      <c r="AU21" s="19" t="e">
        <f t="shared" si="30"/>
        <v>#N/A</v>
      </c>
      <c r="AV21" s="27"/>
      <c r="AW21" s="147"/>
      <c r="AX21" s="19" t="e">
        <f>AU21</f>
        <v>#N/A</v>
      </c>
    </row>
    <row r="22" spans="1:50" x14ac:dyDescent="0.25">
      <c r="A22" s="76">
        <v>20</v>
      </c>
      <c r="B22" s="24" t="s">
        <v>46</v>
      </c>
      <c r="C22" s="24" t="str">
        <f t="shared" si="0"/>
        <v>RP</v>
      </c>
      <c r="D22" s="85" t="e">
        <f>IF(B22=0,"",INDEX('League Schedule (3)'!AA:AA,MATCH('League Results (3)'!B22,'League Schedule (3)'!AB:AB,0)))</f>
        <v>#N/A</v>
      </c>
      <c r="E22" s="69"/>
      <c r="F22" s="70"/>
      <c r="G22" s="71"/>
      <c r="H22" s="89">
        <f t="shared" si="1"/>
        <v>0</v>
      </c>
      <c r="I22" s="24" t="s">
        <v>62</v>
      </c>
      <c r="J22" s="24" t="s">
        <v>42</v>
      </c>
      <c r="K22" s="24" t="str">
        <f t="shared" si="2"/>
        <v>PR</v>
      </c>
      <c r="L22" s="85" t="e">
        <f>IF(J22=0,"",INDEX('League Schedule (3)'!$AA:$AA,MATCH('League Results (3)'!J22,'League Schedule (3)'!$AB:$AB,0)))</f>
        <v>#N/A</v>
      </c>
      <c r="M22" s="69"/>
      <c r="N22" s="70"/>
      <c r="O22" s="71"/>
      <c r="P22" s="89">
        <f t="shared" si="3"/>
        <v>0</v>
      </c>
      <c r="Q22" s="77" t="str">
        <f t="shared" si="4"/>
        <v xml:space="preserve"> </v>
      </c>
      <c r="S22" s="119" t="e">
        <f t="shared" ref="S22" si="31">AQ22</f>
        <v>#DIV/0!</v>
      </c>
      <c r="T22" s="138" t="str">
        <f>VLOOKUP(U22,'League Schedule (3)'!$T$4:$U$22,2,0)</f>
        <v>Strathclyde 3</v>
      </c>
      <c r="U22" s="54" t="s">
        <v>43</v>
      </c>
      <c r="V22" s="140" t="str">
        <f>IF(V23&gt;0, IF(SUM(V23:X23)&lt;=10, 1, 0), " ")</f>
        <v xml:space="preserve"> </v>
      </c>
      <c r="W22" s="141"/>
      <c r="X22" s="141"/>
      <c r="Y22" s="45"/>
      <c r="Z22" s="46"/>
      <c r="AA22" s="46"/>
      <c r="AB22" s="140" t="str">
        <f>IF(AB23&gt;0, IF(SUM(AB23:AD23)&lt;=10, 1, 0), " ")</f>
        <v xml:space="preserve"> </v>
      </c>
      <c r="AC22" s="141"/>
      <c r="AD22" s="141"/>
      <c r="AE22" s="140" t="str">
        <f t="shared" ref="AE22" si="32">IF(AE23&gt;0, IF(SUM(AE23:AG23)&lt;=10, 1, 0), " ")</f>
        <v xml:space="preserve"> </v>
      </c>
      <c r="AF22" s="141"/>
      <c r="AG22" s="141"/>
      <c r="AH22" s="140" t="str">
        <f t="shared" ref="AH22" si="33">IF(AH23&gt;0, IF(SUM(AH23:AJ23)&lt;=10, 1, 0), " ")</f>
        <v xml:space="preserve"> </v>
      </c>
      <c r="AI22" s="141"/>
      <c r="AJ22" s="141"/>
      <c r="AK22" s="22">
        <f t="shared" ref="AK22" si="34">SUM(V22:AJ22)</f>
        <v>0</v>
      </c>
      <c r="AL22" s="21"/>
      <c r="AM22" s="32" t="e">
        <f>AK22/(COUNTIF(V22:AJ22,0)+COUNTIF(V22:AJ22, 1))</f>
        <v>#DIV/0!</v>
      </c>
      <c r="AN22" s="49">
        <f>SUMIF(V$30:AJ$30, AK22,V22:AJ22)</f>
        <v>0</v>
      </c>
      <c r="AO22" s="49">
        <f>SUMIF(V$15:AJ$15, AK22,V23:AJ23)</f>
        <v>0</v>
      </c>
      <c r="AP22" s="51" t="e">
        <f>AM22+(0.0001*AN22)-(0.0000001*AO22)-(0.00000000001*AL23)</f>
        <v>#DIV/0!</v>
      </c>
      <c r="AQ22" s="135" t="e">
        <f t="shared" ref="AQ22" si="35">RANK(AP22, AP$20:AP$29)</f>
        <v>#DIV/0!</v>
      </c>
      <c r="AR22" s="37"/>
      <c r="AS22" s="33"/>
      <c r="AT22" s="108"/>
      <c r="AV22" s="27"/>
      <c r="AW22" s="147"/>
      <c r="AX22" s="19">
        <f>AU22</f>
        <v>0</v>
      </c>
    </row>
    <row r="23" spans="1:50" x14ac:dyDescent="0.25">
      <c r="A23" s="76">
        <v>21</v>
      </c>
      <c r="B23" s="24" t="s">
        <v>33</v>
      </c>
      <c r="C23" s="24" t="str">
        <f t="shared" si="0"/>
        <v>CA</v>
      </c>
      <c r="D23" s="85" t="str">
        <f>IF(B23=0,"",INDEX('League Schedule (3)'!AA:AA,MATCH('League Results (3)'!B23,'League Schedule (3)'!AB:AB,0)))</f>
        <v>St. Andrews 1</v>
      </c>
      <c r="E23" s="69"/>
      <c r="F23" s="70"/>
      <c r="G23" s="71"/>
      <c r="H23" s="89">
        <f t="shared" si="1"/>
        <v>0</v>
      </c>
      <c r="I23" s="24" t="s">
        <v>62</v>
      </c>
      <c r="J23" s="24" t="s">
        <v>26</v>
      </c>
      <c r="K23" s="24" t="str">
        <f t="shared" si="2"/>
        <v>AC</v>
      </c>
      <c r="L23" s="85" t="str">
        <f>IF(J23=0,"",INDEX('League Schedule (3)'!$AA:$AA,MATCH('League Results (3)'!J23,'League Schedule (3)'!$AB:$AB,0)))</f>
        <v>Strathclyde 1</v>
      </c>
      <c r="M23" s="69"/>
      <c r="N23" s="70"/>
      <c r="O23" s="71"/>
      <c r="P23" s="89">
        <f t="shared" si="3"/>
        <v>0</v>
      </c>
      <c r="Q23" s="77" t="str">
        <f t="shared" si="4"/>
        <v xml:space="preserve"> </v>
      </c>
      <c r="S23" s="119"/>
      <c r="T23" s="139"/>
      <c r="U23" s="55"/>
      <c r="V23" s="66">
        <f>IF(ISNA(VLOOKUP(CONCATENATE($U22, V$18), $C$3:$G$92, 3, 0)), VLOOKUP(CONCATENATE($U22, V$18), $K$3:$O$92, 3, 0), VLOOKUP(CONCATENATE($U22, V$18), $C$3:$G$92, 3, 0))</f>
        <v>0</v>
      </c>
      <c r="W23" s="67">
        <f>IF(ISNA(VLOOKUP(CONCATENATE($U22, V$18), $C$3:$G$92, 4, 0)), VLOOKUP(CONCATENATE($U22, V$18), $K$3:$O$92, 4,0), VLOOKUP(CONCATENATE($U22, V$18), $C$3:$G$92, 4, 0))</f>
        <v>0</v>
      </c>
      <c r="X23" s="68">
        <f>IF(ISNA(VLOOKUP(CONCATENATE($U22, V$18), $C$3:$G$92, 5,0)), VLOOKUP(CONCATENATE($U22, V$18), $K$3:$O$92, 5,0), VLOOKUP(CONCATENATE($U22, V$18), $C$3:$G$92,5, 0))</f>
        <v>0</v>
      </c>
      <c r="Y23" s="56"/>
      <c r="Z23" s="57"/>
      <c r="AA23" s="58"/>
      <c r="AB23" s="66">
        <f>IF(ISNA(VLOOKUP(CONCATENATE($U22, AB$18), $C$3:$G$92, 3, 0)), VLOOKUP(CONCATENATE($U22, AB$18), $K$3:$O$92, 3, 0), VLOOKUP(CONCATENATE($U22, AB$18), $C$3:$G$92, 3, 0))</f>
        <v>0</v>
      </c>
      <c r="AC23" s="67">
        <f>IF(ISNA(VLOOKUP(CONCATENATE($U22, AB$18), $C$3:$G$92, 4, 0)), VLOOKUP(CONCATENATE($U22, AB$18), $K$3:$O$92, 4,0), VLOOKUP(CONCATENATE($U22, AB$18), $C$3:$G$92, 4, 0))</f>
        <v>0</v>
      </c>
      <c r="AD23" s="68">
        <f>IF(ISNA(VLOOKUP(CONCATENATE($U22, AB$18), $C$3:$G$92, 5,0)), VLOOKUP(CONCATENATE($U22, AB$18), $K$3:$O$92, 5,0), VLOOKUP(CONCATENATE($U22, AB$18), $C$3:$G$92,5, 0))</f>
        <v>0</v>
      </c>
      <c r="AE23" s="66">
        <f>IF(ISNA(VLOOKUP(CONCATENATE($U22, AE$18), $C$3:$G$92, 3, 0)), VLOOKUP(CONCATENATE($U22, AE$18), $K$3:$O$92, 3, 0), VLOOKUP(CONCATENATE($U22, AE$18), $C$3:$G$92, 3, 0))</f>
        <v>0</v>
      </c>
      <c r="AF23" s="67">
        <f>IF(ISNA(VLOOKUP(CONCATENATE($U22, AE$18), $C$3:$G$92, 4, 0)), VLOOKUP(CONCATENATE($U22, AE$18), $K$3:$O$92, 4,0), VLOOKUP(CONCATENATE($U22, AE$18), $C$3:$G$92, 4, 0))</f>
        <v>0</v>
      </c>
      <c r="AG23" s="68">
        <f>IF(ISNA(VLOOKUP(CONCATENATE($U22, AE$18), $C$3:$G$92, 5,0)), VLOOKUP(CONCATENATE($U22, AE$18), $K$3:$O$92, 5,0), VLOOKUP(CONCATENATE($U22, AE$18), $C$3:$G$92,5, 0))</f>
        <v>0</v>
      </c>
      <c r="AH23" s="66">
        <f>IF(ISNA(VLOOKUP(CONCATENATE($U22, AH$18), $C$3:$G$92, 3, 0)), VLOOKUP(CONCATENATE($U22, AH$18), $K$3:$O$92, 3, 0), VLOOKUP(CONCATENATE($U22, AH$18), $C$3:$G$92, 3, 0))</f>
        <v>0</v>
      </c>
      <c r="AI23" s="67">
        <f>IF(ISNA(VLOOKUP(CONCATENATE($U22, AH$18), $C$3:$G$92, 4, 0)), VLOOKUP(CONCATENATE($U22, AH$18), $K$3:$O$92, 4,0), VLOOKUP(CONCATENATE($U22, AH$18), $C$3:$G$92, 4, 0))</f>
        <v>0</v>
      </c>
      <c r="AJ23" s="68">
        <f>IF(ISNA(VLOOKUP(CONCATENATE($U22, AH$18), $C$3:$G$92, 5,0)), VLOOKUP(CONCATENATE($U22, AH$18), $K$3:$O$92, 5,0), VLOOKUP(CONCATENATE($U22, AH$18), $C$3:$G$92,5, 0))</f>
        <v>0</v>
      </c>
      <c r="AK23" s="22"/>
      <c r="AL23" s="21">
        <f>SUM(V23:AJ23)</f>
        <v>0</v>
      </c>
      <c r="AM23" s="32"/>
      <c r="AN23" s="49"/>
      <c r="AO23" s="49"/>
      <c r="AP23" s="51"/>
      <c r="AQ23" s="136"/>
      <c r="AR23" s="37"/>
    </row>
    <row r="24" spans="1:50" x14ac:dyDescent="0.25">
      <c r="A24" s="76">
        <v>22</v>
      </c>
      <c r="B24" s="24" t="s">
        <v>44</v>
      </c>
      <c r="C24" s="24" t="str">
        <f t="shared" si="0"/>
        <v>HF</v>
      </c>
      <c r="D24" s="85" t="str">
        <f>IF(B24=0,"",INDEX('League Schedule (3)'!AA:AA,MATCH('League Results (3)'!B24,'League Schedule (3)'!AB:AB,0)))</f>
        <v>St. Andrews 2</v>
      </c>
      <c r="E24" s="69"/>
      <c r="F24" s="70"/>
      <c r="G24" s="71"/>
      <c r="H24" s="89">
        <f t="shared" si="1"/>
        <v>0</v>
      </c>
      <c r="I24" s="24" t="s">
        <v>62</v>
      </c>
      <c r="J24" s="24" t="s">
        <v>40</v>
      </c>
      <c r="K24" s="24" t="str">
        <f t="shared" si="2"/>
        <v>FH</v>
      </c>
      <c r="L24" s="85" t="str">
        <f>IF(J24=0,"",INDEX('League Schedule (3)'!$AA:$AA,MATCH('League Results (3)'!J24,'League Schedule (3)'!$AB:$AB,0)))</f>
        <v>Aberdeen 1</v>
      </c>
      <c r="M24" s="69"/>
      <c r="N24" s="70"/>
      <c r="O24" s="71"/>
      <c r="P24" s="89">
        <f t="shared" si="3"/>
        <v>0</v>
      </c>
      <c r="Q24" s="77" t="str">
        <f t="shared" si="4"/>
        <v xml:space="preserve"> </v>
      </c>
      <c r="S24" s="119" t="e">
        <f t="shared" ref="S24" si="36">AQ24</f>
        <v>#DIV/0!</v>
      </c>
      <c r="T24" s="138" t="str">
        <f>VLOOKUP(U24,'League Schedule (3)'!$T$4:$U$22,2,0)</f>
        <v>St. Andrews 2</v>
      </c>
      <c r="U24" s="54" t="s">
        <v>44</v>
      </c>
      <c r="V24" s="140" t="str">
        <f>IF(V25&gt;0, IF(SUM(V25:X25)&lt;=10, 1, 0), " ")</f>
        <v xml:space="preserve"> </v>
      </c>
      <c r="W24" s="141"/>
      <c r="X24" s="141"/>
      <c r="Y24" s="140" t="str">
        <f>IF(Y25&gt;0, IF(SUM(Y25:AA25)&lt;=10, 1, 0), " ")</f>
        <v xml:space="preserve"> </v>
      </c>
      <c r="Z24" s="141"/>
      <c r="AA24" s="141"/>
      <c r="AB24" s="143"/>
      <c r="AC24" s="144"/>
      <c r="AD24" s="144"/>
      <c r="AE24" s="140" t="str">
        <f>IF(AE25&gt;0, IF(SUM(AE25:AG25)&lt;=10, 1, 0), " ")</f>
        <v xml:space="preserve"> </v>
      </c>
      <c r="AF24" s="141"/>
      <c r="AG24" s="141"/>
      <c r="AH24" s="140" t="str">
        <f t="shared" ref="AH24" si="37">IF(AH25&gt;0, IF(SUM(AH25:AJ25)&lt;=10, 1, 0), " ")</f>
        <v xml:space="preserve"> </v>
      </c>
      <c r="AI24" s="141"/>
      <c r="AJ24" s="141"/>
      <c r="AK24" s="22">
        <f t="shared" ref="AK24" si="38">SUM(V24:AJ24)</f>
        <v>0</v>
      </c>
      <c r="AL24" s="21"/>
      <c r="AM24" s="32" t="e">
        <f>AK24/(COUNTIF(V24:AJ24,0)+COUNTIF(V24:AJ24, 1))</f>
        <v>#DIV/0!</v>
      </c>
      <c r="AN24" s="49">
        <f>SUMIF(V$30:AJ$30, AK24,V24:AJ24)</f>
        <v>0</v>
      </c>
      <c r="AO24" s="49">
        <f>SUMIF(V$15:AJ$15, AK24,V25:AJ25)</f>
        <v>0</v>
      </c>
      <c r="AP24" s="51" t="e">
        <f>AM24+(0.0001*AN24)-(0.0000001*AO24)-(0.00000000001*AL25)</f>
        <v>#DIV/0!</v>
      </c>
      <c r="AQ24" s="135" t="e">
        <f t="shared" ref="AQ24" si="39">RANK(AP24, AP$20:AP$29)</f>
        <v>#DIV/0!</v>
      </c>
      <c r="AR24" s="37"/>
    </row>
    <row r="25" spans="1:50" x14ac:dyDescent="0.25">
      <c r="A25" s="76">
        <v>23</v>
      </c>
      <c r="B25" s="24" t="s">
        <v>37</v>
      </c>
      <c r="C25" s="24" t="str">
        <f t="shared" si="0"/>
        <v>ML</v>
      </c>
      <c r="D25" s="85" t="e">
        <f>IF(B25=0,"",INDEX('League Schedule (3)'!AA:AA,MATCH('League Results (3)'!B25,'League Schedule (3)'!AB:AB,0)))</f>
        <v>#N/A</v>
      </c>
      <c r="E25" s="69"/>
      <c r="F25" s="70"/>
      <c r="G25" s="71"/>
      <c r="H25" s="89">
        <f t="shared" si="1"/>
        <v>0</v>
      </c>
      <c r="I25" s="24" t="s">
        <v>62</v>
      </c>
      <c r="J25" s="24" t="s">
        <v>36</v>
      </c>
      <c r="K25" s="24" t="str">
        <f t="shared" si="2"/>
        <v>LM</v>
      </c>
      <c r="L25" s="85" t="e">
        <f>IF(J25=0,"",INDEX('League Schedule (3)'!$AA:$AA,MATCH('League Results (3)'!J25,'League Schedule (3)'!$AB:$AB,0)))</f>
        <v>#N/A</v>
      </c>
      <c r="M25" s="69"/>
      <c r="N25" s="70"/>
      <c r="O25" s="71"/>
      <c r="P25" s="89">
        <f t="shared" si="3"/>
        <v>0</v>
      </c>
      <c r="Q25" s="77" t="str">
        <f t="shared" si="4"/>
        <v xml:space="preserve"> </v>
      </c>
      <c r="S25" s="119"/>
      <c r="T25" s="139"/>
      <c r="U25" s="55"/>
      <c r="V25" s="66">
        <f>IF(ISNA(VLOOKUP(CONCATENATE($U24, V$18), $C$3:$G$92, 3, 0)), VLOOKUP(CONCATENATE($U24, V$18), $K$3:$O$92, 3, 0), VLOOKUP(CONCATENATE($U24, V$18), $C$3:$G$92, 3, 0))</f>
        <v>0</v>
      </c>
      <c r="W25" s="67">
        <f>IF(ISNA(VLOOKUP(CONCATENATE($U24, V$18), $C$3:$G$92, 4, 0)), VLOOKUP(CONCATENATE($U24, V$18), $K$3:$O$92, 4,0), VLOOKUP(CONCATENATE($U24, V$18), $C$3:$G$92, 4, 0))</f>
        <v>0</v>
      </c>
      <c r="X25" s="68">
        <f>IF(ISNA(VLOOKUP(CONCATENATE($U24, V$18), $C$3:$G$92, 5,0)), VLOOKUP(CONCATENATE($U24, V$18), $K$3:$O$92, 5,0), VLOOKUP(CONCATENATE($U24, V$18), $C$3:$G$92,5, 0))</f>
        <v>0</v>
      </c>
      <c r="Y25" s="66">
        <f>IF(ISNA(VLOOKUP(CONCATENATE($U24, Y$18), $C$3:$G$92, 3, 0)), VLOOKUP(CONCATENATE($U24, Y$18), $K$3:$O$92, 3, 0), VLOOKUP(CONCATENATE($U24, Y$18), $C$3:$G$92, 3, 0))</f>
        <v>0</v>
      </c>
      <c r="Z25" s="67">
        <f>IF(ISNA(VLOOKUP(CONCATENATE($U24, Y$18), $C$3:$G$92, 4, 0)), VLOOKUP(CONCATENATE($U24, Y$18), $K$3:$O$92, 4,0), VLOOKUP(CONCATENATE($U24, Y$18), $C$3:$G$92, 4, 0))</f>
        <v>0</v>
      </c>
      <c r="AA25" s="68">
        <f>IF(ISNA(VLOOKUP(CONCATENATE($U24, Y$18), $C$3:$G$92, 5,0)), VLOOKUP(CONCATENATE($U24, Y$18), $K$3:$O$92, 5,0), VLOOKUP(CONCATENATE($U24, Y$18), $C$3:$G$92,5, 0))</f>
        <v>0</v>
      </c>
      <c r="AB25" s="56"/>
      <c r="AC25" s="57"/>
      <c r="AD25" s="58"/>
      <c r="AE25" s="66">
        <f>IF(ISNA(VLOOKUP(CONCATENATE($U24, AE$18), $C$3:$G$92, 3, 0)), VLOOKUP(CONCATENATE($U24, AE$18), $K$3:$O$92, 3, 0), VLOOKUP(CONCATENATE($U24, AE$18), $C$3:$G$92, 3, 0))</f>
        <v>0</v>
      </c>
      <c r="AF25" s="67">
        <f>IF(ISNA(VLOOKUP(CONCATENATE($U24, AE$18), $C$3:$G$92, 4, 0)), VLOOKUP(CONCATENATE($U24, AE$18), $K$3:$O$92, 4,0), VLOOKUP(CONCATENATE($U24, AE$18), $C$3:$G$92, 4, 0))</f>
        <v>0</v>
      </c>
      <c r="AG25" s="68">
        <f>IF(ISNA(VLOOKUP(CONCATENATE($U24, AE$18), $C$3:$G$92, 5,0)), VLOOKUP(CONCATENATE($U24, AE$18), $K$3:$O$92, 5,0), VLOOKUP(CONCATENATE($U24, AE$18), $C$3:$G$92,5, 0))</f>
        <v>0</v>
      </c>
      <c r="AH25" s="66">
        <f>IF(ISNA(VLOOKUP(CONCATENATE($U24, AH$18), $C$3:$G$92, 3, 0)), VLOOKUP(CONCATENATE($U24, AH$18), $K$3:$O$92, 3, 0), VLOOKUP(CONCATENATE($U24, AH$18), $C$3:$G$92, 3, 0))</f>
        <v>0</v>
      </c>
      <c r="AI25" s="67">
        <f>IF(ISNA(VLOOKUP(CONCATENATE($U24, AH$18), $C$3:$G$92, 4, 0)), VLOOKUP(CONCATENATE($U24, AH$18), $K$3:$O$92, 4,0), VLOOKUP(CONCATENATE($U24, AH$18), $C$3:$G$92, 4, 0))</f>
        <v>0</v>
      </c>
      <c r="AJ25" s="68">
        <f>IF(ISNA(VLOOKUP(CONCATENATE($U24, AH$18), $C$3:$G$92, 5,0)), VLOOKUP(CONCATENATE($U24, AH$18), $K$3:$O$92, 5,0), VLOOKUP(CONCATENATE($U24, AH$18), $C$3:$G$92,5, 0))</f>
        <v>0</v>
      </c>
      <c r="AK25" s="22"/>
      <c r="AL25" s="21">
        <f>SUM(V25:AJ25)</f>
        <v>0</v>
      </c>
      <c r="AM25" s="32"/>
      <c r="AN25" s="49"/>
      <c r="AO25" s="49"/>
      <c r="AP25" s="51"/>
      <c r="AQ25" s="136"/>
      <c r="AR25" s="37"/>
    </row>
    <row r="26" spans="1:50" x14ac:dyDescent="0.25">
      <c r="A26" s="76">
        <v>24</v>
      </c>
      <c r="B26" s="24" t="s">
        <v>45</v>
      </c>
      <c r="C26" s="24" t="str">
        <f t="shared" si="0"/>
        <v>QP</v>
      </c>
      <c r="D26" s="85" t="e">
        <f>IF(B26=0,"",INDEX('League Schedule (3)'!AA:AA,MATCH('League Results (3)'!B26,'League Schedule (3)'!AB:AB,0)))</f>
        <v>#N/A</v>
      </c>
      <c r="E26" s="69"/>
      <c r="F26" s="70"/>
      <c r="G26" s="71"/>
      <c r="H26" s="89">
        <f t="shared" si="1"/>
        <v>0</v>
      </c>
      <c r="I26" s="24" t="s">
        <v>62</v>
      </c>
      <c r="J26" s="24" t="s">
        <v>42</v>
      </c>
      <c r="K26" s="24" t="str">
        <f t="shared" si="2"/>
        <v>PQ</v>
      </c>
      <c r="L26" s="85" t="e">
        <f>IF(J26=0,"",INDEX('League Schedule (3)'!$AA:$AA,MATCH('League Results (3)'!J26,'League Schedule (3)'!$AB:$AB,0)))</f>
        <v>#N/A</v>
      </c>
      <c r="M26" s="69"/>
      <c r="N26" s="70"/>
      <c r="O26" s="71"/>
      <c r="P26" s="89">
        <f t="shared" si="3"/>
        <v>0</v>
      </c>
      <c r="Q26" s="77" t="str">
        <f t="shared" si="4"/>
        <v xml:space="preserve"> </v>
      </c>
      <c r="R26" s="19" t="s">
        <v>114</v>
      </c>
      <c r="S26" s="119" t="e">
        <f t="shared" ref="S26" si="40">AQ26</f>
        <v>#DIV/0!</v>
      </c>
      <c r="T26" s="138" t="str">
        <f>VLOOKUP(U26,'League Schedule (3)'!$T$4:$U$22,2,0)</f>
        <v>Glasgow 2</v>
      </c>
      <c r="U26" s="54" t="s">
        <v>47</v>
      </c>
      <c r="V26" s="140" t="str">
        <f>IF(V27&gt;0, IF(SUM(V27:X27)&lt;=10, 1, 0), " ")</f>
        <v xml:space="preserve"> </v>
      </c>
      <c r="W26" s="141"/>
      <c r="X26" s="141"/>
      <c r="Y26" s="140" t="str">
        <f t="shared" ref="Y26" si="41">IF(Y27&gt;0, IF(SUM(Y27:AA27)&lt;=10, 1, 0), " ")</f>
        <v xml:space="preserve"> </v>
      </c>
      <c r="Z26" s="141"/>
      <c r="AA26" s="141"/>
      <c r="AB26" s="140" t="str">
        <f t="shared" ref="AB26" si="42">IF(AB27&gt;0, IF(SUM(AB27:AD27)&lt;=10, 1, 0), " ")</f>
        <v xml:space="preserve"> </v>
      </c>
      <c r="AC26" s="141"/>
      <c r="AD26" s="141"/>
      <c r="AE26" s="143"/>
      <c r="AF26" s="144"/>
      <c r="AG26" s="144"/>
      <c r="AH26" s="140" t="str">
        <f>IF(AH27&gt;0, IF(SUM(AH27:AJ27)&lt;=SUM(AE29:AG29), 1, 0), " ")</f>
        <v xml:space="preserve"> </v>
      </c>
      <c r="AI26" s="141"/>
      <c r="AJ26" s="141"/>
      <c r="AK26" s="22">
        <f t="shared" ref="AK26" si="43">SUM(V26:AJ26)</f>
        <v>0</v>
      </c>
      <c r="AL26" s="21"/>
      <c r="AM26" s="32" t="e">
        <f>AK26/(COUNTIF(V26:AJ26,0)+COUNTIF(V26:AJ26, 1))</f>
        <v>#DIV/0!</v>
      </c>
      <c r="AN26" s="49">
        <f>SUMIF(V$30:AJ$30, AK26,V26:AJ26)</f>
        <v>0</v>
      </c>
      <c r="AO26" s="49">
        <f>SUMIF(V$15:AJ$15, AK26,V27:AJ27)</f>
        <v>0</v>
      </c>
      <c r="AP26" s="51" t="e">
        <f>AM26+(0.0001*AN26)-(0.0000001*AO26)-(0.00000000001*AL27)</f>
        <v>#DIV/0!</v>
      </c>
      <c r="AQ26" s="135" t="e">
        <f t="shared" ref="AQ26" si="44">RANK(AP26, AP$20:AP$29)</f>
        <v>#DIV/0!</v>
      </c>
      <c r="AR26" s="37"/>
    </row>
    <row r="27" spans="1:50" x14ac:dyDescent="0.25">
      <c r="A27" s="76">
        <v>25</v>
      </c>
      <c r="B27" s="24" t="s">
        <v>33</v>
      </c>
      <c r="C27" s="24" t="str">
        <f t="shared" si="0"/>
        <v>CE</v>
      </c>
      <c r="D27" s="85" t="str">
        <f>IF(B27=0,"",INDEX('League Schedule (3)'!AA:AA,MATCH('League Results (3)'!B27,'League Schedule (3)'!AB:AB,0)))</f>
        <v>St. Andrews 1</v>
      </c>
      <c r="E27" s="69"/>
      <c r="F27" s="70"/>
      <c r="G27" s="71"/>
      <c r="H27" s="89">
        <f t="shared" si="1"/>
        <v>0</v>
      </c>
      <c r="I27" s="24" t="s">
        <v>62</v>
      </c>
      <c r="J27" s="24" t="s">
        <v>39</v>
      </c>
      <c r="K27" s="24" t="str">
        <f t="shared" si="2"/>
        <v>EC</v>
      </c>
      <c r="L27" s="85" t="str">
        <f>IF(J27=0,"",INDEX('League Schedule (3)'!$AA:$AA,MATCH('League Results (3)'!J27,'League Schedule (3)'!$AB:$AB,0)))</f>
        <v>Glasgow 1</v>
      </c>
      <c r="M27" s="69"/>
      <c r="N27" s="70"/>
      <c r="O27" s="71"/>
      <c r="P27" s="89">
        <f t="shared" si="3"/>
        <v>0</v>
      </c>
      <c r="Q27" s="77" t="str">
        <f t="shared" si="4"/>
        <v xml:space="preserve"> </v>
      </c>
      <c r="S27" s="119"/>
      <c r="T27" s="139"/>
      <c r="U27" s="55"/>
      <c r="V27" s="66">
        <f>IF(ISNA(VLOOKUP(CONCATENATE($U26, V$18), $C$3:$G$92, 3, 0)), VLOOKUP(CONCATENATE($U26, V$18), $K$3:$O$92, 3, 0), VLOOKUP(CONCATENATE($U26, V$18), $C$3:$G$92, 3, 0))</f>
        <v>0</v>
      </c>
      <c r="W27" s="67">
        <f>IF(ISNA(VLOOKUP(CONCATENATE($U26, V$18), $C$3:$G$92, 4, 0)), VLOOKUP(CONCATENATE($U26, V$18), $K$3:$O$92, 4,0), VLOOKUP(CONCATENATE($U26, V$18), $C$3:$G$92, 4, 0))</f>
        <v>0</v>
      </c>
      <c r="X27" s="68">
        <f>IF(ISNA(VLOOKUP(CONCATENATE($U26, V$18), $C$3:$G$92, 5,0)), VLOOKUP(CONCATENATE($U26, V$18), $K$3:$O$92, 5,0), VLOOKUP(CONCATENATE($U26, V$18), $C$3:$G$92,5, 0))</f>
        <v>0</v>
      </c>
      <c r="Y27" s="66">
        <f>IF(ISNA(VLOOKUP(CONCATENATE($U26, Y$18), $C$3:$G$92, 3, 0)), VLOOKUP(CONCATENATE($U26, Y$18), $K$3:$O$92, 3, 0), VLOOKUP(CONCATENATE($U26, Y$18), $C$3:$G$92, 3, 0))</f>
        <v>0</v>
      </c>
      <c r="Z27" s="67">
        <f>IF(ISNA(VLOOKUP(CONCATENATE($U26, Y$18), $C$3:$G$92, 4, 0)), VLOOKUP(CONCATENATE($U26, Y$18), $K$3:$O$92, 4,0), VLOOKUP(CONCATENATE($U26, Y$18), $C$3:$G$92, 4, 0))</f>
        <v>0</v>
      </c>
      <c r="AA27" s="68">
        <f>IF(ISNA(VLOOKUP(CONCATENATE($U26, Y$18), $C$3:$G$92, 5,0)), VLOOKUP(CONCATENATE($U26, Y$18), $K$3:$O$92, 5,0), VLOOKUP(CONCATENATE($U26, Y$18), $C$3:$G$92,5, 0))</f>
        <v>0</v>
      </c>
      <c r="AB27" s="66">
        <f>IF(ISNA(VLOOKUP(CONCATENATE($U26, AB$18), $C$3:$G$92, 3, 0)), VLOOKUP(CONCATENATE($U26, AB$18), $K$3:$O$92, 3, 0), VLOOKUP(CONCATENATE($U26, AB$18), $C$3:$G$92, 3, 0))</f>
        <v>0</v>
      </c>
      <c r="AC27" s="67">
        <f>IF(ISNA(VLOOKUP(CONCATENATE($U26, AB$18), $C$3:$G$92, 4, 0)), VLOOKUP(CONCATENATE($U26, AB$18), $K$3:$O$92, 4,0), VLOOKUP(CONCATENATE($U26, AB$18), $C$3:$G$92, 4, 0))</f>
        <v>0</v>
      </c>
      <c r="AD27" s="68">
        <f>IF(ISNA(VLOOKUP(CONCATENATE($U26, AB$18), $C$3:$G$92, 5,0)), VLOOKUP(CONCATENATE($U26, AB$18), $K$3:$O$92, 5,0), VLOOKUP(CONCATENATE($U26, AB$18), $C$3:$G$92,5, 0))</f>
        <v>0</v>
      </c>
      <c r="AE27" s="56"/>
      <c r="AF27" s="57"/>
      <c r="AG27" s="58"/>
      <c r="AH27" s="66">
        <f>IF(ISNA(VLOOKUP(CONCATENATE($U26, AH$18), $C$3:$G$92, 3, 0)), VLOOKUP(CONCATENATE($U26, AH$18), $K$3:$O$92, 3, 0), VLOOKUP(CONCATENATE($U26, AH$18), $C$3:$G$92, 3, 0))</f>
        <v>0</v>
      </c>
      <c r="AI27" s="67">
        <f>IF(ISNA(VLOOKUP(CONCATENATE($U26, AH$18), $C$3:$G$92, 4, 0)), VLOOKUP(CONCATENATE($U26, AH$18), $K$3:$O$92, 4,0), VLOOKUP(CONCATENATE($U26, AH$18), $C$3:$G$92, 4, 0))</f>
        <v>0</v>
      </c>
      <c r="AJ27" s="68">
        <f>IF(ISNA(VLOOKUP(CONCATENATE($U26, AH$18), $C$3:$G$92, 5,0)), VLOOKUP(CONCATENATE($U26, AH$18), $K$3:$O$92, 5,0), VLOOKUP(CONCATENATE($U26, AH$18), $C$3:$G$92,5, 0))</f>
        <v>0</v>
      </c>
      <c r="AK27" s="22"/>
      <c r="AL27" s="21">
        <f>SUM(V27:AJ27)</f>
        <v>0</v>
      </c>
      <c r="AM27" s="32"/>
      <c r="AN27" s="49"/>
      <c r="AO27" s="49"/>
      <c r="AP27" s="51"/>
      <c r="AQ27" s="136"/>
      <c r="AR27" s="37"/>
    </row>
    <row r="28" spans="1:50" x14ac:dyDescent="0.25">
      <c r="A28" s="76">
        <v>26</v>
      </c>
      <c r="B28" s="24" t="s">
        <v>44</v>
      </c>
      <c r="C28" s="24" t="str">
        <f t="shared" si="0"/>
        <v>HJ</v>
      </c>
      <c r="D28" s="85" t="str">
        <f>IF(B28=0,"",INDEX('League Schedule (3)'!AA:AA,MATCH('League Results (3)'!B28,'League Schedule (3)'!AB:AB,0)))</f>
        <v>St. Andrews 2</v>
      </c>
      <c r="E28" s="69"/>
      <c r="F28" s="70"/>
      <c r="G28" s="71"/>
      <c r="H28" s="89">
        <f t="shared" si="1"/>
        <v>0</v>
      </c>
      <c r="I28" s="24" t="s">
        <v>62</v>
      </c>
      <c r="J28" s="24" t="s">
        <v>48</v>
      </c>
      <c r="K28" s="24" t="str">
        <f t="shared" si="2"/>
        <v>JH</v>
      </c>
      <c r="L28" s="85" t="str">
        <f>IF(J28=0,"",INDEX('League Schedule (3)'!$AA:$AA,MATCH('League Results (3)'!J28,'League Schedule (3)'!$AB:$AB,0)))</f>
        <v>Strathclyde 2</v>
      </c>
      <c r="M28" s="69"/>
      <c r="N28" s="70"/>
      <c r="O28" s="71"/>
      <c r="P28" s="89">
        <f t="shared" si="3"/>
        <v>0</v>
      </c>
      <c r="Q28" s="77" t="str">
        <f t="shared" si="4"/>
        <v xml:space="preserve"> </v>
      </c>
      <c r="S28" s="119" t="e">
        <f t="shared" ref="S28" si="45">AQ28</f>
        <v>#DIV/0!</v>
      </c>
      <c r="T28" s="138" t="str">
        <f>VLOOKUP(U28,'League Schedule (3)'!$T$4:$U$22,2,0)</f>
        <v>Strathclyde 2</v>
      </c>
      <c r="U28" s="54" t="s">
        <v>48</v>
      </c>
      <c r="V28" s="140" t="str">
        <f t="shared" ref="V28" si="46">IF(V29&gt;0, IF(SUM(V29:X29)&lt;=10, 1, 0), " ")</f>
        <v xml:space="preserve"> </v>
      </c>
      <c r="W28" s="141"/>
      <c r="X28" s="141"/>
      <c r="Y28" s="140" t="str">
        <f t="shared" ref="Y28" si="47">IF(Y29&gt;0, IF(SUM(Y29:AA29)&lt;=10, 1, 0), " ")</f>
        <v xml:space="preserve"> </v>
      </c>
      <c r="Z28" s="141"/>
      <c r="AA28" s="141"/>
      <c r="AB28" s="140" t="str">
        <f t="shared" ref="AB28" si="48">IF(AB29&gt;0, IF(SUM(AB29:AD29)&lt;=10, 1, 0), " ")</f>
        <v xml:space="preserve"> </v>
      </c>
      <c r="AC28" s="141"/>
      <c r="AD28" s="141"/>
      <c r="AE28" s="140" t="str">
        <f t="shared" ref="AE28" si="49">IF(AE29&gt;0, IF(SUM(AE29:AG29)&lt;=10, 1, 0), " ")</f>
        <v xml:space="preserve"> </v>
      </c>
      <c r="AF28" s="141"/>
      <c r="AG28" s="141"/>
      <c r="AH28" s="143"/>
      <c r="AI28" s="144"/>
      <c r="AJ28" s="144"/>
      <c r="AK28" s="22">
        <f t="shared" ref="AK28" si="50">SUM(V28:AJ28)</f>
        <v>0</v>
      </c>
      <c r="AL28" s="21"/>
      <c r="AM28" s="32" t="e">
        <f>AK28/(COUNTIF(V28:AJ28,0)+COUNTIF(V28:AJ28, 1))</f>
        <v>#DIV/0!</v>
      </c>
      <c r="AN28" s="49">
        <f>SUMIF(V$30:AJ$30, AK28,V28:AJ28)</f>
        <v>0</v>
      </c>
      <c r="AO28" s="49">
        <f>SUMIF(V$15:AJ$15, AK28,V29:AJ29)</f>
        <v>0</v>
      </c>
      <c r="AP28" s="51" t="e">
        <f>AM28+(0.0001*AN28)-(0.0000001*AO28)-(0.00000000001*AL29)</f>
        <v>#DIV/0!</v>
      </c>
      <c r="AQ28" s="135" t="e">
        <f t="shared" ref="AQ28" si="51">RANK(AP28, AP$20:AP$29)</f>
        <v>#DIV/0!</v>
      </c>
      <c r="AR28" s="37"/>
    </row>
    <row r="29" spans="1:50" x14ac:dyDescent="0.25">
      <c r="A29" s="76">
        <v>27</v>
      </c>
      <c r="B29" s="24" t="s">
        <v>26</v>
      </c>
      <c r="C29" s="24" t="str">
        <f t="shared" si="0"/>
        <v>AD</v>
      </c>
      <c r="D29" s="85" t="str">
        <f>IF(B29=0,"",INDEX('League Schedule (3)'!AA:AA,MATCH('League Results (3)'!B29,'League Schedule (3)'!AB:AB,0)))</f>
        <v>Strathclyde 1</v>
      </c>
      <c r="E29" s="69"/>
      <c r="F29" s="70"/>
      <c r="G29" s="71"/>
      <c r="H29" s="89">
        <f t="shared" si="1"/>
        <v>0</v>
      </c>
      <c r="I29" s="24" t="s">
        <v>62</v>
      </c>
      <c r="J29" s="24" t="s">
        <v>34</v>
      </c>
      <c r="K29" s="24" t="str">
        <f t="shared" si="2"/>
        <v>DA</v>
      </c>
      <c r="L29" s="85" t="str">
        <f>IF(J29=0,"",INDEX('League Schedule (3)'!$AA:$AA,MATCH('League Results (3)'!J29,'League Schedule (3)'!$AB:$AB,0)))</f>
        <v>Edinburgh 2</v>
      </c>
      <c r="M29" s="69"/>
      <c r="N29" s="70"/>
      <c r="O29" s="71"/>
      <c r="P29" s="89">
        <f t="shared" si="3"/>
        <v>0</v>
      </c>
      <c r="Q29" s="77" t="str">
        <f t="shared" si="4"/>
        <v xml:space="preserve"> </v>
      </c>
      <c r="S29" s="119"/>
      <c r="T29" s="139"/>
      <c r="U29" s="62"/>
      <c r="V29" s="66">
        <f>IF(ISNA(VLOOKUP(CONCATENATE($U28, V$18), $C$3:$G$92, 3, 0)), VLOOKUP(CONCATENATE($U28, V$18), $K$3:$O$92, 3, 0), VLOOKUP(CONCATENATE($U28, V$18), $C$3:$G$92, 3, 0))</f>
        <v>0</v>
      </c>
      <c r="W29" s="67">
        <f>IF(ISNA(VLOOKUP(CONCATENATE($U28, V$18), $C$3:$G$92, 4, 0)), VLOOKUP(CONCATENATE($U28, V$18), $K$3:$O$92, 4,0), VLOOKUP(CONCATENATE($U28, V$18), $C$3:$G$92, 4, 0))</f>
        <v>0</v>
      </c>
      <c r="X29" s="68">
        <f>IF(ISNA(VLOOKUP(CONCATENATE($U28, V$18), $C$3:$G$92, 5,0)), VLOOKUP(CONCATENATE($U28, V$18), $K$3:$O$92, 5,0), VLOOKUP(CONCATENATE($U28, V$18), $C$3:$G$92,5, 0))</f>
        <v>0</v>
      </c>
      <c r="Y29" s="66">
        <f>IF(ISNA(VLOOKUP(CONCATENATE($U28, Y$18), $C$3:$G$92, 3, 0)), VLOOKUP(CONCATENATE($U28, Y$18), $K$3:$O$92, 3, 0), VLOOKUP(CONCATENATE($U28, Y$18), $C$3:$G$92, 3, 0))</f>
        <v>0</v>
      </c>
      <c r="Z29" s="67">
        <f>IF(ISNA(VLOOKUP(CONCATENATE($U28, Y$18), $C$3:$G$92, 4, 0)), VLOOKUP(CONCATENATE($U28, Y$18), $K$3:$O$92, 4,0), VLOOKUP(CONCATENATE($U28, Y$18), $C$3:$G$92, 4, 0))</f>
        <v>0</v>
      </c>
      <c r="AA29" s="68">
        <f>IF(ISNA(VLOOKUP(CONCATENATE($U28, Y$18), $C$3:$G$92, 5,0)), VLOOKUP(CONCATENATE($U28, Y$18), $K$3:$O$92, 5,0), VLOOKUP(CONCATENATE($U28, Y$18), $C$3:$G$92,5, 0))</f>
        <v>0</v>
      </c>
      <c r="AB29" s="66">
        <f>IF(ISNA(VLOOKUP(CONCATENATE($U28, AB$18), $C$3:$G$92, 3, 0)), VLOOKUP(CONCATENATE($U28, AB$18), $K$3:$O$92, 3, 0), VLOOKUP(CONCATENATE($U28, AB$18), $C$3:$G$92, 3, 0))</f>
        <v>0</v>
      </c>
      <c r="AC29" s="67">
        <f>IF(ISNA(VLOOKUP(CONCATENATE($U28, AB$18), $C$3:$G$92, 4, 0)), VLOOKUP(CONCATENATE($U28, AB$18), $K$3:$O$92, 4,0), VLOOKUP(CONCATENATE($U28, AB$18), $C$3:$G$92, 4, 0))</f>
        <v>0</v>
      </c>
      <c r="AD29" s="68">
        <f>IF(ISNA(VLOOKUP(CONCATENATE($U28, AB$18), $C$3:$G$92, 5,0)), VLOOKUP(CONCATENATE($U28, AB$18), $K$3:$O$92, 5,0), VLOOKUP(CONCATENATE($U28, AB$18), $C$3:$G$92,5, 0))</f>
        <v>0</v>
      </c>
      <c r="AE29" s="66">
        <f>IF(ISNA(VLOOKUP(CONCATENATE($U28, AE$18), $C$3:$G$92, 3, 0)), VLOOKUP(CONCATENATE($U28, AE$18), $K$3:$O$92, 3, 0), VLOOKUP(CONCATENATE($U28, AE$18), $C$3:$G$92, 3, 0))</f>
        <v>0</v>
      </c>
      <c r="AF29" s="67">
        <f>IF(ISNA(VLOOKUP(CONCATENATE($U28, AE$18), $C$3:$G$92, 4, 0)), VLOOKUP(CONCATENATE($U28, AE$18), $K$3:$O$92, 4,0), VLOOKUP(CONCATENATE($U28, AE$18), $C$3:$G$92, 4, 0))</f>
        <v>0</v>
      </c>
      <c r="AG29" s="68">
        <f>IF(ISNA(VLOOKUP(CONCATENATE($U28, AE$18), $C$3:$G$92, 5,0)), VLOOKUP(CONCATENATE($U28, AE$18), $K$3:$O$92, 5,0), VLOOKUP(CONCATENATE($U28, AE$18), $C$3:$G$92,5, 0))</f>
        <v>0</v>
      </c>
      <c r="AH29" s="56"/>
      <c r="AI29" s="57"/>
      <c r="AJ29" s="58"/>
      <c r="AK29" s="27"/>
      <c r="AL29" s="21">
        <f>SUM(V29:AJ29)</f>
        <v>0</v>
      </c>
      <c r="AM29" s="32"/>
      <c r="AN29" s="49"/>
      <c r="AO29" s="49"/>
      <c r="AP29" s="51"/>
      <c r="AQ29" s="136"/>
      <c r="AR29" s="37"/>
    </row>
    <row r="30" spans="1:50" x14ac:dyDescent="0.25">
      <c r="A30" s="76">
        <v>28</v>
      </c>
      <c r="B30" s="24" t="s">
        <v>40</v>
      </c>
      <c r="C30" s="24" t="str">
        <f t="shared" si="0"/>
        <v>FI</v>
      </c>
      <c r="D30" s="85" t="str">
        <f>IF(B30=0,"",INDEX('League Schedule (3)'!AA:AA,MATCH('League Results (3)'!B30,'League Schedule (3)'!AB:AB,0)))</f>
        <v>Aberdeen 1</v>
      </c>
      <c r="E30" s="69"/>
      <c r="F30" s="70"/>
      <c r="G30" s="71"/>
      <c r="H30" s="89">
        <f t="shared" si="1"/>
        <v>0</v>
      </c>
      <c r="I30" s="24" t="s">
        <v>62</v>
      </c>
      <c r="J30" s="24" t="s">
        <v>47</v>
      </c>
      <c r="K30" s="24" t="str">
        <f t="shared" si="2"/>
        <v>IF</v>
      </c>
      <c r="L30" s="85" t="str">
        <f>IF(J30=0,"",INDEX('League Schedule (3)'!$AA:$AA,MATCH('League Results (3)'!J30,'League Schedule (3)'!$AB:$AB,0)))</f>
        <v>Glasgow 2</v>
      </c>
      <c r="M30" s="69"/>
      <c r="N30" s="70"/>
      <c r="O30" s="71"/>
      <c r="P30" s="89">
        <f t="shared" si="3"/>
        <v>0</v>
      </c>
      <c r="Q30" s="77" t="str">
        <f t="shared" si="4"/>
        <v xml:space="preserve"> </v>
      </c>
      <c r="V30" s="145">
        <f>AK20</f>
        <v>0</v>
      </c>
      <c r="W30" s="145"/>
      <c r="X30" s="145"/>
      <c r="Y30" s="145">
        <f>AK22</f>
        <v>0</v>
      </c>
      <c r="Z30" s="145"/>
      <c r="AA30" s="145"/>
      <c r="AB30" s="145">
        <f>AK24</f>
        <v>0</v>
      </c>
      <c r="AC30" s="145"/>
      <c r="AD30" s="145"/>
      <c r="AE30" s="145">
        <f>AK26</f>
        <v>0</v>
      </c>
      <c r="AF30" s="145"/>
      <c r="AG30" s="145"/>
      <c r="AH30" s="145">
        <f>AK28</f>
        <v>0</v>
      </c>
      <c r="AI30" s="145"/>
      <c r="AJ30" s="145"/>
    </row>
    <row r="31" spans="1:50" x14ac:dyDescent="0.25">
      <c r="A31" s="76">
        <v>29</v>
      </c>
      <c r="B31" s="24" t="s">
        <v>32</v>
      </c>
      <c r="C31" s="24" t="str">
        <f t="shared" si="0"/>
        <v>BE</v>
      </c>
      <c r="D31" s="85" t="str">
        <f>IF(B31=0,"",INDEX('League Schedule (3)'!AA:AA,MATCH('League Results (3)'!B31,'League Schedule (3)'!AB:AB,0)))</f>
        <v>Edinburgh 1</v>
      </c>
      <c r="E31" s="69"/>
      <c r="F31" s="70"/>
      <c r="G31" s="71"/>
      <c r="H31" s="89">
        <f t="shared" si="1"/>
        <v>0</v>
      </c>
      <c r="I31" s="24" t="s">
        <v>62</v>
      </c>
      <c r="J31" s="24" t="s">
        <v>39</v>
      </c>
      <c r="K31" s="24" t="str">
        <f t="shared" si="2"/>
        <v>EB</v>
      </c>
      <c r="L31" s="85" t="str">
        <f>IF(J31=0,"",INDEX('League Schedule (3)'!$AA:$AA,MATCH('League Results (3)'!J31,'League Schedule (3)'!$AB:$AB,0)))</f>
        <v>Glasgow 1</v>
      </c>
      <c r="M31" s="69"/>
      <c r="N31" s="70"/>
      <c r="O31" s="71"/>
      <c r="P31" s="89">
        <f t="shared" si="3"/>
        <v>0</v>
      </c>
      <c r="Q31" s="77" t="str">
        <f t="shared" si="4"/>
        <v xml:space="preserve"> </v>
      </c>
      <c r="V31" s="63">
        <f>V30</f>
        <v>0</v>
      </c>
      <c r="W31" s="63">
        <f>V30</f>
        <v>0</v>
      </c>
      <c r="X31" s="63">
        <f>V30</f>
        <v>0</v>
      </c>
      <c r="Y31" s="63">
        <f>Y30</f>
        <v>0</v>
      </c>
      <c r="Z31" s="63">
        <f>Y30</f>
        <v>0</v>
      </c>
      <c r="AA31" s="63">
        <f>Y30</f>
        <v>0</v>
      </c>
      <c r="AB31" s="63">
        <f>AB30</f>
        <v>0</v>
      </c>
      <c r="AC31" s="63">
        <f>AB30</f>
        <v>0</v>
      </c>
      <c r="AD31" s="63">
        <f>AB30</f>
        <v>0</v>
      </c>
      <c r="AE31" s="63">
        <f>AE30</f>
        <v>0</v>
      </c>
      <c r="AF31" s="63">
        <f>AE30</f>
        <v>0</v>
      </c>
      <c r="AG31" s="63">
        <f>AE30</f>
        <v>0</v>
      </c>
      <c r="AH31" s="63">
        <f>AH30</f>
        <v>0</v>
      </c>
      <c r="AI31" s="63">
        <f>AH30</f>
        <v>0</v>
      </c>
      <c r="AJ31" s="63">
        <f>AH30</f>
        <v>0</v>
      </c>
    </row>
    <row r="32" spans="1:50" x14ac:dyDescent="0.25">
      <c r="A32" s="76">
        <v>30</v>
      </c>
      <c r="B32" s="24" t="s">
        <v>43</v>
      </c>
      <c r="C32" s="24" t="str">
        <f t="shared" si="0"/>
        <v>GJ</v>
      </c>
      <c r="D32" s="85" t="str">
        <f>IF(B32=0,"",INDEX('League Schedule (3)'!AA:AA,MATCH('League Results (3)'!B32,'League Schedule (3)'!AB:AB,0)))</f>
        <v>Strathclyde 3</v>
      </c>
      <c r="E32" s="69"/>
      <c r="F32" s="70"/>
      <c r="G32" s="71"/>
      <c r="H32" s="89">
        <f t="shared" si="1"/>
        <v>0</v>
      </c>
      <c r="I32" s="24" t="s">
        <v>62</v>
      </c>
      <c r="J32" s="24" t="s">
        <v>48</v>
      </c>
      <c r="K32" s="24" t="str">
        <f t="shared" si="2"/>
        <v>JG</v>
      </c>
      <c r="L32" s="85" t="str">
        <f>IF(J32=0,"",INDEX('League Schedule (3)'!$AA:$AA,MATCH('League Results (3)'!J32,'League Schedule (3)'!$AB:$AB,0)))</f>
        <v>Strathclyde 2</v>
      </c>
      <c r="M32" s="69"/>
      <c r="N32" s="70"/>
      <c r="O32" s="71"/>
      <c r="P32" s="89">
        <f t="shared" si="3"/>
        <v>0</v>
      </c>
      <c r="Q32" s="77" t="str">
        <f t="shared" si="4"/>
        <v xml:space="preserve"> </v>
      </c>
    </row>
    <row r="33" spans="1:44" x14ac:dyDescent="0.25">
      <c r="A33" s="76">
        <v>31</v>
      </c>
      <c r="B33" s="24" t="s">
        <v>32</v>
      </c>
      <c r="C33" s="24" t="str">
        <f t="shared" si="0"/>
        <v>BD</v>
      </c>
      <c r="D33" s="85" t="str">
        <f>IF(B33=0,"",INDEX('League Schedule (3)'!AA:AA,MATCH('League Results (3)'!B33,'League Schedule (3)'!AB:AB,0)))</f>
        <v>Edinburgh 1</v>
      </c>
      <c r="E33" s="69"/>
      <c r="F33" s="70"/>
      <c r="G33" s="71"/>
      <c r="H33" s="89">
        <f t="shared" si="1"/>
        <v>0</v>
      </c>
      <c r="I33" s="24" t="s">
        <v>62</v>
      </c>
      <c r="J33" s="24" t="s">
        <v>34</v>
      </c>
      <c r="K33" s="24" t="str">
        <f t="shared" si="2"/>
        <v>DB</v>
      </c>
      <c r="L33" s="85" t="str">
        <f>IF(J33=0,"",INDEX('League Schedule (3)'!$AA:$AA,MATCH('League Results (3)'!J33,'League Schedule (3)'!$AB:$AB,0)))</f>
        <v>Edinburgh 2</v>
      </c>
      <c r="M33" s="69"/>
      <c r="N33" s="70"/>
      <c r="O33" s="71"/>
      <c r="P33" s="89">
        <f t="shared" si="3"/>
        <v>0</v>
      </c>
      <c r="Q33" s="77" t="str">
        <f t="shared" si="4"/>
        <v xml:space="preserve"> </v>
      </c>
      <c r="T33" s="23" t="s">
        <v>58</v>
      </c>
    </row>
    <row r="34" spans="1:44" x14ac:dyDescent="0.25">
      <c r="A34" s="76">
        <v>32</v>
      </c>
      <c r="B34" s="24" t="s">
        <v>43</v>
      </c>
      <c r="C34" s="24" t="str">
        <f t="shared" si="0"/>
        <v>GI</v>
      </c>
      <c r="D34" s="85" t="str">
        <f>IF(B34=0,"",INDEX('League Schedule (3)'!AA:AA,MATCH('League Results (3)'!B34,'League Schedule (3)'!AB:AB,0)))</f>
        <v>Strathclyde 3</v>
      </c>
      <c r="E34" s="69"/>
      <c r="F34" s="70"/>
      <c r="G34" s="71"/>
      <c r="H34" s="89">
        <f t="shared" si="1"/>
        <v>0</v>
      </c>
      <c r="I34" s="24" t="s">
        <v>62</v>
      </c>
      <c r="J34" s="24" t="s">
        <v>47</v>
      </c>
      <c r="K34" s="24" t="str">
        <f t="shared" si="2"/>
        <v>IG</v>
      </c>
      <c r="L34" s="85" t="str">
        <f>IF(J34=0,"",INDEX('League Schedule (3)'!$AA:$AA,MATCH('League Results (3)'!J34,'League Schedule (3)'!$AB:$AB,0)))</f>
        <v>Glasgow 2</v>
      </c>
      <c r="M34" s="69"/>
      <c r="N34" s="70"/>
      <c r="O34" s="71"/>
      <c r="P34" s="89">
        <f t="shared" si="3"/>
        <v>0</v>
      </c>
      <c r="Q34" s="77" t="str">
        <f t="shared" si="4"/>
        <v xml:space="preserve"> </v>
      </c>
      <c r="U34" s="101"/>
      <c r="V34" s="131" t="s">
        <v>35</v>
      </c>
      <c r="W34" s="131"/>
      <c r="X34" s="131"/>
      <c r="Y34" s="131" t="s">
        <v>36</v>
      </c>
      <c r="Z34" s="131"/>
      <c r="AA34" s="131"/>
      <c r="AB34" s="131" t="s">
        <v>37</v>
      </c>
      <c r="AC34" s="131"/>
      <c r="AD34" s="131"/>
      <c r="AE34" s="131" t="s">
        <v>38</v>
      </c>
      <c r="AF34" s="131"/>
      <c r="AG34" s="131"/>
      <c r="AH34" s="131" t="s">
        <v>41</v>
      </c>
      <c r="AI34" s="131"/>
      <c r="AJ34" s="131"/>
    </row>
    <row r="35" spans="1:44" ht="30" x14ac:dyDescent="0.25">
      <c r="A35" s="76">
        <v>33</v>
      </c>
      <c r="B35" s="24"/>
      <c r="C35" s="24" t="str">
        <f t="shared" si="0"/>
        <v/>
      </c>
      <c r="D35" s="85" t="str">
        <f>IF(B35=0, "", VLOOKUP(B35,'League Schedule (3)'!$T$4:$U$22, 2, 1))</f>
        <v/>
      </c>
      <c r="E35" s="69"/>
      <c r="F35" s="70"/>
      <c r="G35" s="71"/>
      <c r="H35" s="89">
        <f t="shared" si="1"/>
        <v>0</v>
      </c>
      <c r="I35" s="24" t="s">
        <v>62</v>
      </c>
      <c r="J35" s="24"/>
      <c r="K35" s="24" t="str">
        <f t="shared" si="2"/>
        <v/>
      </c>
      <c r="L35" s="85" t="str">
        <f>IF(J35=0, "", VLOOKUP(J35,'League Schedule (3)'!$T$4:$U$22, 2, 1))</f>
        <v/>
      </c>
      <c r="M35" s="69"/>
      <c r="N35" s="70"/>
      <c r="O35" s="71"/>
      <c r="P35" s="89">
        <f t="shared" si="3"/>
        <v>0</v>
      </c>
      <c r="Q35" s="77" t="str">
        <f t="shared" si="4"/>
        <v xml:space="preserve"> </v>
      </c>
      <c r="T35" s="19" t="s">
        <v>51</v>
      </c>
      <c r="U35" s="38"/>
      <c r="V35" s="132" t="e">
        <f>VLOOKUP(V34,'League Schedule (3)'!$T$4:$U$22,2,0)</f>
        <v>#N/A</v>
      </c>
      <c r="W35" s="133"/>
      <c r="X35" s="134"/>
      <c r="Y35" s="132" t="e">
        <f>VLOOKUP(Y34,'League Schedule (3)'!$T$4:$U$22,2,0)</f>
        <v>#N/A</v>
      </c>
      <c r="Z35" s="133"/>
      <c r="AA35" s="134"/>
      <c r="AB35" s="132" t="e">
        <f>VLOOKUP(AB34,'League Schedule (3)'!$T$4:$U$22,2,0)</f>
        <v>#N/A</v>
      </c>
      <c r="AC35" s="133"/>
      <c r="AD35" s="134"/>
      <c r="AE35" s="132" t="e">
        <f>VLOOKUP(AE34,'League Schedule (3)'!$T$4:$U$22,2,0)</f>
        <v>#N/A</v>
      </c>
      <c r="AF35" s="133"/>
      <c r="AG35" s="134"/>
      <c r="AH35" s="132"/>
      <c r="AI35" s="133"/>
      <c r="AJ35" s="134"/>
      <c r="AK35" s="29" t="s">
        <v>56</v>
      </c>
      <c r="AL35" s="30" t="s">
        <v>61</v>
      </c>
      <c r="AM35" s="31" t="s">
        <v>57</v>
      </c>
      <c r="AN35" s="50" t="s">
        <v>99</v>
      </c>
      <c r="AO35" s="50" t="s">
        <v>101</v>
      </c>
      <c r="AP35" s="31" t="s">
        <v>100</v>
      </c>
      <c r="AQ35" s="52" t="s">
        <v>50</v>
      </c>
      <c r="AR35" s="65"/>
    </row>
    <row r="36" spans="1:44" x14ac:dyDescent="0.25">
      <c r="A36" s="76">
        <v>34</v>
      </c>
      <c r="B36" s="24"/>
      <c r="C36" s="24" t="str">
        <f t="shared" si="0"/>
        <v/>
      </c>
      <c r="D36" s="85" t="str">
        <f>IF(B36=0, "", VLOOKUP(B36,'League Schedule (3)'!$T$4:$U$22, 2, 1))</f>
        <v/>
      </c>
      <c r="E36" s="69"/>
      <c r="F36" s="70"/>
      <c r="G36" s="71"/>
      <c r="H36" s="89">
        <f t="shared" si="1"/>
        <v>0</v>
      </c>
      <c r="I36" s="24" t="s">
        <v>62</v>
      </c>
      <c r="J36" s="24"/>
      <c r="K36" s="24" t="str">
        <f t="shared" si="2"/>
        <v/>
      </c>
      <c r="L36" s="85" t="str">
        <f>IF(J36=0, "", VLOOKUP(J36,'League Schedule (3)'!$T$4:$U$22, 2, 1))</f>
        <v/>
      </c>
      <c r="M36" s="69"/>
      <c r="N36" s="70"/>
      <c r="O36" s="71"/>
      <c r="P36" s="89">
        <f t="shared" si="3"/>
        <v>0</v>
      </c>
      <c r="Q36" s="77" t="str">
        <f t="shared" si="4"/>
        <v xml:space="preserve"> </v>
      </c>
      <c r="S36" s="119" t="e">
        <f>AQ36</f>
        <v>#DIV/0!</v>
      </c>
      <c r="T36" s="138" t="e">
        <f>INDEX('League Schedule (3)'!AA:AA,MATCH('League Results (3)'!U36,'League Schedule (3)'!AB:AB,0))</f>
        <v>#N/A</v>
      </c>
      <c r="U36" s="54" t="s">
        <v>35</v>
      </c>
      <c r="V36" s="99"/>
      <c r="W36" s="100"/>
      <c r="X36" s="100"/>
      <c r="Y36" s="140" t="str">
        <f>IF(Y37&gt;0, IF(SUM(Y37:AA37)&lt;=10, 1, 0), " ")</f>
        <v xml:space="preserve"> </v>
      </c>
      <c r="Z36" s="141"/>
      <c r="AA36" s="141"/>
      <c r="AB36" s="140" t="str">
        <f t="shared" ref="AB36" si="52">IF(AB37&gt;0, IF(SUM(AB37:AD37)&lt;=10, 1, 0), " ")</f>
        <v xml:space="preserve"> </v>
      </c>
      <c r="AC36" s="141"/>
      <c r="AD36" s="141"/>
      <c r="AE36" s="140" t="str">
        <f t="shared" ref="AE36" si="53">IF(AE37&gt;0, IF(SUM(AE37:AG37)&lt;=10, 1, 0), " ")</f>
        <v xml:space="preserve"> </v>
      </c>
      <c r="AF36" s="141"/>
      <c r="AG36" s="141"/>
      <c r="AH36" s="140"/>
      <c r="AI36" s="141"/>
      <c r="AJ36" s="141"/>
      <c r="AK36" s="22">
        <f>SUM(V36:AJ36)</f>
        <v>0</v>
      </c>
      <c r="AL36" s="21"/>
      <c r="AM36" s="32" t="e">
        <f>AK36/(COUNTIF(V36:AJ36,0)+COUNTIF(V36:AJ36, 1))</f>
        <v>#DIV/0!</v>
      </c>
      <c r="AN36" s="49">
        <f>SUMIF(V$46:AJ$46, AK36,V36:AJ36)</f>
        <v>0</v>
      </c>
      <c r="AO36" s="49">
        <f>SUMIF(V$47:AJ$47, AK36,V37:AJ37)</f>
        <v>0</v>
      </c>
      <c r="AP36" s="51" t="e">
        <f>AM36+(0.0001*AN36)-(0.0000001*AO36)-(0.00000000001*AL37)</f>
        <v>#DIV/0!</v>
      </c>
      <c r="AQ36" s="135" t="e">
        <f>RANK(AP36, AP$36:AP$45)</f>
        <v>#DIV/0!</v>
      </c>
      <c r="AR36" s="37"/>
    </row>
    <row r="37" spans="1:44" x14ac:dyDescent="0.25">
      <c r="A37" s="76">
        <v>35</v>
      </c>
      <c r="B37" s="24"/>
      <c r="C37" s="24" t="str">
        <f t="shared" si="0"/>
        <v/>
      </c>
      <c r="D37" s="85" t="str">
        <f>IF(B37=0, "", VLOOKUP(B37,'League Schedule (3)'!$T$4:$U$22, 2, 1))</f>
        <v/>
      </c>
      <c r="E37" s="69"/>
      <c r="F37" s="70"/>
      <c r="G37" s="71"/>
      <c r="H37" s="89">
        <f t="shared" si="1"/>
        <v>0</v>
      </c>
      <c r="I37" s="24" t="s">
        <v>62</v>
      </c>
      <c r="J37" s="24"/>
      <c r="K37" s="24" t="str">
        <f t="shared" si="2"/>
        <v/>
      </c>
      <c r="L37" s="85" t="str">
        <f>IF(J37=0, "", VLOOKUP(J37,'League Schedule (3)'!$T$4:$U$22, 2, 1))</f>
        <v/>
      </c>
      <c r="M37" s="69"/>
      <c r="N37" s="70"/>
      <c r="O37" s="71"/>
      <c r="P37" s="89">
        <f t="shared" si="3"/>
        <v>0</v>
      </c>
      <c r="Q37" s="77" t="str">
        <f t="shared" si="4"/>
        <v xml:space="preserve"> </v>
      </c>
      <c r="S37" s="119"/>
      <c r="T37" s="139"/>
      <c r="U37" s="55"/>
      <c r="V37" s="56"/>
      <c r="W37" s="57"/>
      <c r="X37" s="58"/>
      <c r="Y37" s="66">
        <f>IF(ISNA(VLOOKUP(CONCATENATE($U36, Y$34), $C$3:$G$92, 3, 0)), VLOOKUP(CONCATENATE($U36, Y$34), $K$3:$O$92, 3, 0), VLOOKUP(CONCATENATE($U36, Y$34), $C$3:$G$92, 3, 0))</f>
        <v>0</v>
      </c>
      <c r="Z37" s="67">
        <f>IF(ISNA(VLOOKUP(CONCATENATE($U36, Y$34), $C$3:$G$92, 4, 0)), VLOOKUP(CONCATENATE($U36, Y$34), $K$3:$O$92, 4,0), VLOOKUP(CONCATENATE($U36, Y$34), $C$3:$G$92, 4, 0))</f>
        <v>0</v>
      </c>
      <c r="AA37" s="68">
        <f>IF(ISNA(VLOOKUP(CONCATENATE($U36, Y$34), $C$3:$G$92, 5,0)), VLOOKUP(CONCATENATE($U36, Y$34), $K$3:$O$92, 5,0), VLOOKUP(CONCATENATE($U36, Y$34), $C$3:$G$92,5, 0))</f>
        <v>0</v>
      </c>
      <c r="AB37" s="66">
        <f>IF(ISNA(VLOOKUP(CONCATENATE($U36, AB$34), $C$3:$G$92, 3, 0)), VLOOKUP(CONCATENATE($U36, AB$34), $K$3:$O$92, 3, 0), VLOOKUP(CONCATENATE($U36, AB$34), $C$3:$G$92, 3, 0))</f>
        <v>0</v>
      </c>
      <c r="AC37" s="67">
        <f>IF(ISNA(VLOOKUP(CONCATENATE($U36, AB$34), $C$3:$G$92, 4, 0)), VLOOKUP(CONCATENATE($U36, AB$34), $K$3:$O$92, 4,0), VLOOKUP(CONCATENATE($U36, AB$34), $C$3:$G$92, 4, 0))</f>
        <v>0</v>
      </c>
      <c r="AD37" s="68">
        <f>IF(ISNA(VLOOKUP(CONCATENATE($U36, AB$34), $C$3:$G$92, 5,0)), VLOOKUP(CONCATENATE($U36, AB$34), $K$3:$O$92, 5,0), VLOOKUP(CONCATENATE($U36, AB$34), $C$3:$G$92,5, 0))</f>
        <v>0</v>
      </c>
      <c r="AE37" s="66">
        <f>IF(ISNA(VLOOKUP(CONCATENATE($U36, AE$34), $C$3:$G$92, 3, 0)), VLOOKUP(CONCATENATE($U36, AE$34), $K$3:$O$92, 3, 0), VLOOKUP(CONCATENATE($U36, AE$34), $C$3:$G$92, 3, 0))</f>
        <v>0</v>
      </c>
      <c r="AF37" s="67">
        <f>IF(ISNA(VLOOKUP(CONCATENATE($U36, AE$34), $C$3:$G$92, 4, 0)), VLOOKUP(CONCATENATE($U36, AE$34), $K$3:$O$92, 4,0), VLOOKUP(CONCATENATE($U36, AE$34), $C$3:$G$92, 4, 0))</f>
        <v>0</v>
      </c>
      <c r="AG37" s="68">
        <f>IF(ISNA(VLOOKUP(CONCATENATE($U36, AE$34), $C$3:$G$92, 5,0)), VLOOKUP(CONCATENATE($U36, AE$34), $K$3:$O$92, 5,0), VLOOKUP(CONCATENATE($U36, AE$34), $C$3:$G$92,5, 0))</f>
        <v>0</v>
      </c>
      <c r="AH37" s="66"/>
      <c r="AI37" s="67"/>
      <c r="AJ37" s="68"/>
      <c r="AK37" s="22"/>
      <c r="AL37" s="21">
        <f>SUM(V37:AJ37)</f>
        <v>0</v>
      </c>
      <c r="AM37" s="32"/>
      <c r="AN37" s="49"/>
      <c r="AO37" s="49"/>
      <c r="AP37" s="51"/>
      <c r="AQ37" s="136"/>
      <c r="AR37" s="37"/>
    </row>
    <row r="38" spans="1:44" x14ac:dyDescent="0.25">
      <c r="A38" s="76">
        <v>36</v>
      </c>
      <c r="B38" s="24"/>
      <c r="C38" s="24" t="str">
        <f t="shared" si="0"/>
        <v/>
      </c>
      <c r="D38" s="85" t="str">
        <f>IF(B38=0, "", VLOOKUP(B38,'League Schedule (3)'!$T$4:$U$22, 2, 1))</f>
        <v/>
      </c>
      <c r="E38" s="69"/>
      <c r="F38" s="70"/>
      <c r="G38" s="71"/>
      <c r="H38" s="89">
        <f t="shared" si="1"/>
        <v>0</v>
      </c>
      <c r="I38" s="24" t="s">
        <v>62</v>
      </c>
      <c r="J38" s="24"/>
      <c r="K38" s="24" t="str">
        <f t="shared" si="2"/>
        <v/>
      </c>
      <c r="L38" s="85" t="str">
        <f>IF(J38=0, "", VLOOKUP(J38,'League Schedule (3)'!$T$4:$U$22, 2, 1))</f>
        <v/>
      </c>
      <c r="M38" s="69"/>
      <c r="N38" s="70"/>
      <c r="O38" s="71"/>
      <c r="P38" s="89">
        <f t="shared" si="3"/>
        <v>0</v>
      </c>
      <c r="Q38" s="77" t="str">
        <f t="shared" si="4"/>
        <v xml:space="preserve"> </v>
      </c>
      <c r="S38" s="119" t="e">
        <f t="shared" ref="S38" si="54">AQ38</f>
        <v>#DIV/0!</v>
      </c>
      <c r="T38" s="138" t="e">
        <f>INDEX('League Schedule (3)'!AA:AA,MATCH('League Results (3)'!U38,'League Schedule (3)'!AB:AB,0))</f>
        <v>#N/A</v>
      </c>
      <c r="U38" s="54" t="s">
        <v>36</v>
      </c>
      <c r="V38" s="140" t="str">
        <f>IF(V39&gt;0, IF(SUM(V39:X39)&lt;=10, 1, 0), " ")</f>
        <v xml:space="preserve"> </v>
      </c>
      <c r="W38" s="141"/>
      <c r="X38" s="141"/>
      <c r="Y38" s="45"/>
      <c r="Z38" s="46"/>
      <c r="AA38" s="46"/>
      <c r="AB38" s="140" t="str">
        <f>IF(AB39&gt;0, IF(SUM(AB39:AD39)&lt;=10, 1, 0), " ")</f>
        <v xml:space="preserve"> </v>
      </c>
      <c r="AC38" s="141"/>
      <c r="AD38" s="141"/>
      <c r="AE38" s="140" t="str">
        <f t="shared" ref="AE38" si="55">IF(AE39&gt;0, IF(SUM(AE39:AG39)&lt;=10, 1, 0), " ")</f>
        <v xml:space="preserve"> </v>
      </c>
      <c r="AF38" s="141"/>
      <c r="AG38" s="141"/>
      <c r="AH38" s="140"/>
      <c r="AI38" s="141"/>
      <c r="AJ38" s="141"/>
      <c r="AK38" s="22">
        <f t="shared" ref="AK38" si="56">SUM(V38:AJ38)</f>
        <v>0</v>
      </c>
      <c r="AL38" s="21"/>
      <c r="AM38" s="32" t="e">
        <f>AK38/(COUNTIF(V38:AJ38,0)+COUNTIF(V38:AJ38, 1))</f>
        <v>#DIV/0!</v>
      </c>
      <c r="AN38" s="49">
        <f>SUMIF(V$46:AJ$46, AK38,V38:AJ38)</f>
        <v>0</v>
      </c>
      <c r="AO38" s="49">
        <f>SUMIF(V$47:AJ$47, AK38,V39:AJ39)</f>
        <v>0</v>
      </c>
      <c r="AP38" s="51" t="e">
        <f>AM38+(0.0001*AN38)-(0.0000001*AO38)-(0.00000000001*AL39)</f>
        <v>#DIV/0!</v>
      </c>
      <c r="AQ38" s="135" t="e">
        <f t="shared" ref="AQ38" si="57">RANK(AP38, AP$36:AP$45)</f>
        <v>#DIV/0!</v>
      </c>
      <c r="AR38" s="37"/>
    </row>
    <row r="39" spans="1:44" x14ac:dyDescent="0.25">
      <c r="A39" s="78"/>
      <c r="B39" s="72"/>
      <c r="C39" s="72"/>
      <c r="D39" s="86"/>
      <c r="E39" s="95"/>
      <c r="F39" s="96"/>
      <c r="G39" s="97"/>
      <c r="H39" s="90"/>
      <c r="I39" s="72"/>
      <c r="J39" s="72"/>
      <c r="K39" s="72"/>
      <c r="L39" s="86"/>
      <c r="M39" s="95"/>
      <c r="N39" s="96"/>
      <c r="O39" s="97"/>
      <c r="P39" s="90"/>
      <c r="Q39" s="79"/>
      <c r="S39" s="119"/>
      <c r="T39" s="139"/>
      <c r="U39" s="55"/>
      <c r="V39" s="66">
        <f>IF(ISNA(VLOOKUP(CONCATENATE($U38, V$34), $C$3:$G$92, 3, 0)), VLOOKUP(CONCATENATE($U38, V$34), $K$3:$O$92, 3, 0), VLOOKUP(CONCATENATE($U38, V$34), $C$3:$G$92, 3, 0))</f>
        <v>0</v>
      </c>
      <c r="W39" s="67">
        <f>IF(ISNA(VLOOKUP(CONCATENATE($U38, V$34), $C$3:$G$92, 4, 0)), VLOOKUP(CONCATENATE($U38, V$34), $K$3:$O$92, 4,0), VLOOKUP(CONCATENATE($U38, V$34), $C$3:$G$92, 4, 0))</f>
        <v>0</v>
      </c>
      <c r="X39" s="68">
        <f>IF(ISNA(VLOOKUP(CONCATENATE($U38, V$34), $C$3:$G$92, 5,0)), VLOOKUP(CONCATENATE($U38, V$34), $K$3:$O$92, 5,0), VLOOKUP(CONCATENATE($U38, V$34), $C$3:$G$92,5, 0))</f>
        <v>0</v>
      </c>
      <c r="Y39" s="56"/>
      <c r="Z39" s="57"/>
      <c r="AA39" s="58"/>
      <c r="AB39" s="66">
        <f>IF(ISNA(VLOOKUP(CONCATENATE($U38, AB$34), $C$3:$G$92, 3, 0)), VLOOKUP(CONCATENATE($U38, AB$34), $K$3:$O$92, 3, 0), VLOOKUP(CONCATENATE($U38, AB$34), $C$3:$G$92, 3, 0))</f>
        <v>0</v>
      </c>
      <c r="AC39" s="67">
        <f>IF(ISNA(VLOOKUP(CONCATENATE($U38, AB$34), $C$3:$G$92, 4, 0)), VLOOKUP(CONCATENATE($U38, AB$34), $K$3:$O$92, 4,0), VLOOKUP(CONCATENATE($U38, AB$34), $C$3:$G$92, 4, 0))</f>
        <v>0</v>
      </c>
      <c r="AD39" s="68">
        <f>IF(ISNA(VLOOKUP(CONCATENATE($U38, AB$34), $C$3:$G$92, 5,0)), VLOOKUP(CONCATENATE($U38, AB$34), $K$3:$O$92, 5,0), VLOOKUP(CONCATENATE($U38, AB$34), $C$3:$G$92,5, 0))</f>
        <v>0</v>
      </c>
      <c r="AE39" s="66">
        <f>IF(ISNA(VLOOKUP(CONCATENATE($U38, AE$34), $C$3:$G$92, 3, 0)), VLOOKUP(CONCATENATE($U38, AE$34), $K$3:$O$92, 3, 0), VLOOKUP(CONCATENATE($U38, AE$34), $C$3:$G$92, 3, 0))</f>
        <v>0</v>
      </c>
      <c r="AF39" s="67">
        <f>IF(ISNA(VLOOKUP(CONCATENATE($U38, AE$34), $C$3:$G$92, 4, 0)), VLOOKUP(CONCATENATE($U38, AE$34), $K$3:$O$92, 4,0), VLOOKUP(CONCATENATE($U38, AE$34), $C$3:$G$92, 4, 0))</f>
        <v>0</v>
      </c>
      <c r="AG39" s="68">
        <f>IF(ISNA(VLOOKUP(CONCATENATE($U38, AE$34), $C$3:$G$92, 5,0)), VLOOKUP(CONCATENATE($U38, AE$34), $K$3:$O$92, 5,0), VLOOKUP(CONCATENATE($U38, AE$34), $C$3:$G$92,5, 0))</f>
        <v>0</v>
      </c>
      <c r="AH39" s="66"/>
      <c r="AI39" s="67"/>
      <c r="AJ39" s="68"/>
      <c r="AK39" s="22"/>
      <c r="AL39" s="21">
        <f>SUM(V39:AJ39)</f>
        <v>0</v>
      </c>
      <c r="AM39" s="32"/>
      <c r="AN39" s="49"/>
      <c r="AO39" s="49"/>
      <c r="AP39" s="51"/>
      <c r="AQ39" s="136"/>
      <c r="AR39" s="37"/>
    </row>
    <row r="40" spans="1:44" x14ac:dyDescent="0.25">
      <c r="A40" s="78"/>
      <c r="B40" s="72"/>
      <c r="C40" s="72"/>
      <c r="D40" s="86"/>
      <c r="E40" s="95"/>
      <c r="F40" s="96"/>
      <c r="G40" s="97"/>
      <c r="H40" s="90"/>
      <c r="I40" s="72"/>
      <c r="J40" s="72"/>
      <c r="K40" s="72"/>
      <c r="L40" s="86"/>
      <c r="M40" s="95"/>
      <c r="N40" s="96"/>
      <c r="O40" s="97"/>
      <c r="P40" s="90"/>
      <c r="Q40" s="79"/>
      <c r="S40" s="119" t="e">
        <f t="shared" ref="S40" si="58">AQ40</f>
        <v>#DIV/0!</v>
      </c>
      <c r="T40" s="138" t="e">
        <f>INDEX('League Schedule (3)'!AA:AA,MATCH('League Results (3)'!U40,'League Schedule (3)'!AB:AB,0))</f>
        <v>#N/A</v>
      </c>
      <c r="U40" s="54" t="s">
        <v>37</v>
      </c>
      <c r="V40" s="140" t="str">
        <f>IF(V41&gt;0, IF(SUM(V41:X41)&lt;=10, 1, 0), " ")</f>
        <v xml:space="preserve"> </v>
      </c>
      <c r="W40" s="141"/>
      <c r="X40" s="141"/>
      <c r="Y40" s="140" t="str">
        <f>IF(Y41&gt;0, IF(SUM(Y41:AA41)&lt;=10, 1, 0), " ")</f>
        <v xml:space="preserve"> </v>
      </c>
      <c r="Z40" s="141"/>
      <c r="AA40" s="141"/>
      <c r="AB40" s="143"/>
      <c r="AC40" s="144"/>
      <c r="AD40" s="144"/>
      <c r="AE40" s="140" t="str">
        <f>IF(AE41&gt;0, IF(SUM(AE41:AG41)&lt;=10, 1, 0), " ")</f>
        <v xml:space="preserve"> </v>
      </c>
      <c r="AF40" s="141"/>
      <c r="AG40" s="141"/>
      <c r="AH40" s="140"/>
      <c r="AI40" s="141"/>
      <c r="AJ40" s="141"/>
      <c r="AK40" s="22">
        <f t="shared" ref="AK40" si="59">SUM(V40:AJ40)</f>
        <v>0</v>
      </c>
      <c r="AL40" s="21"/>
      <c r="AM40" s="32" t="e">
        <f>AK40/(COUNTIF(V40:AJ40,0)+COUNTIF(V40:AJ40, 1))</f>
        <v>#DIV/0!</v>
      </c>
      <c r="AN40" s="49">
        <f>SUMIF(V$46:AJ$46, AK40,V40:AJ40)</f>
        <v>0</v>
      </c>
      <c r="AO40" s="49">
        <f>SUMIF(V$47:AJ$47, AK40,V41:AJ41)</f>
        <v>0</v>
      </c>
      <c r="AP40" s="51" t="e">
        <f>AM40+(0.0001*AN40)-(0.0000001*AO40)-(0.00000000001*AL41)</f>
        <v>#DIV/0!</v>
      </c>
      <c r="AQ40" s="135" t="e">
        <f t="shared" ref="AQ40" si="60">RANK(AP40, AP$36:AP$45)</f>
        <v>#DIV/0!</v>
      </c>
      <c r="AR40" s="37"/>
    </row>
    <row r="41" spans="1:44" x14ac:dyDescent="0.25">
      <c r="A41" s="78" t="s">
        <v>102</v>
      </c>
      <c r="B41" s="72"/>
      <c r="C41" s="72"/>
      <c r="D41" s="86" t="e">
        <f>VLOOKUP(5, $S$4:$T$13, 2, 0)</f>
        <v>#N/A</v>
      </c>
      <c r="E41" s="69">
        <v>1</v>
      </c>
      <c r="F41" s="70">
        <v>2</v>
      </c>
      <c r="G41" s="71">
        <v>3</v>
      </c>
      <c r="H41" s="89">
        <f t="shared" ref="H41:H43" si="61">SUM(E41:G41)</f>
        <v>6</v>
      </c>
      <c r="I41" s="24" t="s">
        <v>62</v>
      </c>
      <c r="J41" s="72"/>
      <c r="K41" s="72"/>
      <c r="L41" s="86" t="e">
        <f>VLOOKUP(1, $S$20:$T$30, 2,0)</f>
        <v>#N/A</v>
      </c>
      <c r="M41" s="69">
        <v>4</v>
      </c>
      <c r="N41" s="70">
        <v>5</v>
      </c>
      <c r="O41" s="71">
        <v>6</v>
      </c>
      <c r="P41" s="89">
        <f t="shared" ref="P41:P43" si="62">SUM(M41:O41)</f>
        <v>15</v>
      </c>
      <c r="Q41" s="77" t="e">
        <f t="shared" ref="Q41:Q43" si="63">IF(E41&gt;0, IF((E41+F41+G41)&lt;(M41+N41+O41), D41, L41), " ")</f>
        <v>#N/A</v>
      </c>
      <c r="S41" s="119"/>
      <c r="T41" s="139"/>
      <c r="U41" s="55"/>
      <c r="V41" s="66">
        <f>IF(ISNA(VLOOKUP(CONCATENATE($U40, V$34), $C$3:$G$92, 3, 0)), VLOOKUP(CONCATENATE($U40, V$34), $K$3:$O$92, 3, 0), VLOOKUP(CONCATENATE($U40, V$34), $C$3:$G$92, 3, 0))</f>
        <v>0</v>
      </c>
      <c r="W41" s="67">
        <f>IF(ISNA(VLOOKUP(CONCATENATE($U40, V$34), $C$3:$G$92, 4, 0)), VLOOKUP(CONCATENATE($U40, V$34), $K$3:$O$92, 4,0), VLOOKUP(CONCATENATE($U40, V$34), $C$3:$G$92, 4, 0))</f>
        <v>0</v>
      </c>
      <c r="X41" s="68">
        <f>IF(ISNA(VLOOKUP(CONCATENATE($U40, V$34), $C$3:$G$92, 5,0)), VLOOKUP(CONCATENATE($U40, V$34), $K$3:$O$92, 5,0), VLOOKUP(CONCATENATE($U40, V$34), $C$3:$G$92,5, 0))</f>
        <v>0</v>
      </c>
      <c r="Y41" s="66">
        <f>IF(ISNA(VLOOKUP(CONCATENATE($U40, Y$34), $C$3:$G$92, 3, 0)), VLOOKUP(CONCATENATE($U40, Y$34), $K$3:$O$92, 3, 0), VLOOKUP(CONCATENATE($U40, Y$34), $C$3:$G$92, 3, 0))</f>
        <v>0</v>
      </c>
      <c r="Z41" s="67">
        <f>IF(ISNA(VLOOKUP(CONCATENATE($U40, Y$34), $C$3:$G$92, 4, 0)), VLOOKUP(CONCATENATE($U40, Y$34), $K$3:$O$92, 4,0), VLOOKUP(CONCATENATE($U40, Y$34), $C$3:$G$92, 4, 0))</f>
        <v>0</v>
      </c>
      <c r="AA41" s="68">
        <f>IF(ISNA(VLOOKUP(CONCATENATE($U40, Y$34), $C$3:$G$92, 5,0)), VLOOKUP(CONCATENATE($U40, Y$34), $K$3:$O$92, 5,0), VLOOKUP(CONCATENATE($U40, Y$34), $C$3:$G$92,5, 0))</f>
        <v>0</v>
      </c>
      <c r="AB41" s="56"/>
      <c r="AC41" s="57"/>
      <c r="AD41" s="58"/>
      <c r="AE41" s="66">
        <f>IF(ISNA(VLOOKUP(CONCATENATE($U40, AE$34), $C$3:$G$92, 3, 0)), VLOOKUP(CONCATENATE($U40, AE$34), $K$3:$O$92, 3, 0), VLOOKUP(CONCATENATE($U40, AE$34), $C$3:$G$92, 3, 0))</f>
        <v>0</v>
      </c>
      <c r="AF41" s="67">
        <f>IF(ISNA(VLOOKUP(CONCATENATE($U40, AE$34), $C$3:$G$92, 4, 0)), VLOOKUP(CONCATENATE($U40, AE$34), $K$3:$O$92, 4,0), VLOOKUP(CONCATENATE($U40, AE$34), $C$3:$G$92, 4, 0))</f>
        <v>0</v>
      </c>
      <c r="AG41" s="68">
        <f>IF(ISNA(VLOOKUP(CONCATENATE($U40, AE$34), $C$3:$G$92, 5,0)), VLOOKUP(CONCATENATE($U40, AE$34), $K$3:$O$92, 5,0), VLOOKUP(CONCATENATE($U40, AE$34), $C$3:$G$92,5, 0))</f>
        <v>0</v>
      </c>
      <c r="AH41" s="66"/>
      <c r="AI41" s="67"/>
      <c r="AJ41" s="68"/>
      <c r="AK41" s="22"/>
      <c r="AL41" s="21">
        <f>SUM(V41:AJ41)</f>
        <v>0</v>
      </c>
      <c r="AM41" s="32"/>
      <c r="AN41" s="49"/>
      <c r="AO41" s="49"/>
      <c r="AP41" s="51"/>
      <c r="AQ41" s="136"/>
      <c r="AR41" s="37"/>
    </row>
    <row r="42" spans="1:44" x14ac:dyDescent="0.25">
      <c r="A42" s="78" t="s">
        <v>103</v>
      </c>
      <c r="B42" s="72"/>
      <c r="C42" s="72"/>
      <c r="D42" s="86" t="e">
        <f>VLOOKUP(5, $S$19:$T$30, 2, 0)</f>
        <v>#N/A</v>
      </c>
      <c r="E42" s="69">
        <v>1</v>
      </c>
      <c r="F42" s="70">
        <v>2</v>
      </c>
      <c r="G42" s="71">
        <v>3</v>
      </c>
      <c r="H42" s="89">
        <f t="shared" si="61"/>
        <v>6</v>
      </c>
      <c r="I42" s="24" t="s">
        <v>62</v>
      </c>
      <c r="J42" s="72"/>
      <c r="K42" s="72"/>
      <c r="L42" s="86" t="e">
        <f>VLOOKUP(1, $S$36:$T$46, 2, 0)</f>
        <v>#N/A</v>
      </c>
      <c r="M42" s="69">
        <v>4</v>
      </c>
      <c r="N42" s="70">
        <v>5</v>
      </c>
      <c r="O42" s="71">
        <v>6</v>
      </c>
      <c r="P42" s="89">
        <f t="shared" si="62"/>
        <v>15</v>
      </c>
      <c r="Q42" s="77" t="e">
        <f t="shared" si="63"/>
        <v>#N/A</v>
      </c>
      <c r="S42" s="119" t="e">
        <f t="shared" ref="S42" si="64">AQ42</f>
        <v>#DIV/0!</v>
      </c>
      <c r="T42" s="138" t="e">
        <f>INDEX('League Schedule (3)'!AA:AA,MATCH('League Results (3)'!U42,'League Schedule (3)'!AB:AB,0))</f>
        <v>#N/A</v>
      </c>
      <c r="U42" s="54" t="s">
        <v>38</v>
      </c>
      <c r="V42" s="140" t="str">
        <f>IF(V43&gt;0, IF(SUM(V43:X43)&lt;=10, 1, 0), " ")</f>
        <v xml:space="preserve"> </v>
      </c>
      <c r="W42" s="141"/>
      <c r="X42" s="141"/>
      <c r="Y42" s="140" t="str">
        <f t="shared" ref="Y42" si="65">IF(Y43&gt;0, IF(SUM(Y43:AA43)&lt;=10, 1, 0), " ")</f>
        <v xml:space="preserve"> </v>
      </c>
      <c r="Z42" s="141"/>
      <c r="AA42" s="141"/>
      <c r="AB42" s="140" t="str">
        <f t="shared" ref="AB42" si="66">IF(AB43&gt;0, IF(SUM(AB43:AD43)&lt;=10, 1, 0), " ")</f>
        <v xml:space="preserve"> </v>
      </c>
      <c r="AC42" s="141"/>
      <c r="AD42" s="141"/>
      <c r="AE42" s="143"/>
      <c r="AF42" s="144"/>
      <c r="AG42" s="144"/>
      <c r="AH42" s="140"/>
      <c r="AI42" s="141"/>
      <c r="AJ42" s="141"/>
      <c r="AK42" s="22">
        <f t="shared" ref="AK42" si="67">SUM(V42:AJ42)</f>
        <v>0</v>
      </c>
      <c r="AL42" s="21"/>
      <c r="AM42" s="32" t="e">
        <f>AK42/(COUNTIF(V42:AJ42,0)+COUNTIF(V42:AJ42, 1))</f>
        <v>#DIV/0!</v>
      </c>
      <c r="AN42" s="49">
        <f>SUMIF(V$46:AJ$46, AK42,V42:AJ42)</f>
        <v>0</v>
      </c>
      <c r="AO42" s="49">
        <f>SUMIF(V$47:AJ$47, AK42,V43:AJ43)</f>
        <v>0</v>
      </c>
      <c r="AP42" s="51" t="e">
        <f>AM42+(0.0001*AN42)-(0.0000001*AO42)-(0.00000000001*AL43)</f>
        <v>#DIV/0!</v>
      </c>
      <c r="AQ42" s="135" t="e">
        <f t="shared" ref="AQ42" si="68">RANK(AP42, AP$36:AP$45)</f>
        <v>#DIV/0!</v>
      </c>
      <c r="AR42" s="37"/>
    </row>
    <row r="43" spans="1:44" ht="15.75" thickBot="1" x14ac:dyDescent="0.3">
      <c r="A43" s="80" t="s">
        <v>104</v>
      </c>
      <c r="B43" s="81"/>
      <c r="C43" s="81"/>
      <c r="D43" s="87" t="s">
        <v>16</v>
      </c>
      <c r="E43" s="69">
        <v>1</v>
      </c>
      <c r="F43" s="70">
        <v>2</v>
      </c>
      <c r="G43" s="71">
        <v>3</v>
      </c>
      <c r="H43" s="91">
        <f t="shared" si="61"/>
        <v>6</v>
      </c>
      <c r="I43" s="82" t="s">
        <v>62</v>
      </c>
      <c r="J43" s="81"/>
      <c r="K43" s="81"/>
      <c r="L43" s="87" t="e">
        <f>VLOOKUP(1, $S$52:$T$62, 2, 0)</f>
        <v>#N/A</v>
      </c>
      <c r="M43" s="69">
        <v>4</v>
      </c>
      <c r="N43" s="70">
        <v>5</v>
      </c>
      <c r="O43" s="71">
        <v>6</v>
      </c>
      <c r="P43" s="91">
        <f t="shared" si="62"/>
        <v>15</v>
      </c>
      <c r="Q43" s="83" t="str">
        <f t="shared" si="63"/>
        <v>Aberdeen 2</v>
      </c>
      <c r="S43" s="119"/>
      <c r="T43" s="139"/>
      <c r="U43" s="55"/>
      <c r="V43" s="66">
        <f>IF(ISNA(VLOOKUP(CONCATENATE($U42, V$34), $C$3:$G$92, 3, 0)), VLOOKUP(CONCATENATE($U42, V$34), $K$3:$O$92, 3, 0), VLOOKUP(CONCATENATE($U42, V$34), $C$3:$G$92, 3, 0))</f>
        <v>0</v>
      </c>
      <c r="W43" s="67">
        <f>IF(ISNA(VLOOKUP(CONCATENATE($U42, V$34), $C$3:$G$92, 4, 0)), VLOOKUP(CONCATENATE($U42, V$34), $K$3:$O$92, 4,0), VLOOKUP(CONCATENATE($U42, V$34), $C$3:$G$92, 4, 0))</f>
        <v>0</v>
      </c>
      <c r="X43" s="68">
        <f>IF(ISNA(VLOOKUP(CONCATENATE($U42, V$34), $C$3:$G$92, 5,0)), VLOOKUP(CONCATENATE($U42, V$34), $K$3:$O$92, 5,0), VLOOKUP(CONCATENATE($U42, V$34), $C$3:$G$92,5, 0))</f>
        <v>0</v>
      </c>
      <c r="Y43" s="66">
        <f>IF(ISNA(VLOOKUP(CONCATENATE($U42, Y$34), $C$3:$G$92, 3, 0)), VLOOKUP(CONCATENATE($U42, Y$34), $K$3:$O$92, 3, 0), VLOOKUP(CONCATENATE($U42, Y$34), $C$3:$G$92, 3, 0))</f>
        <v>0</v>
      </c>
      <c r="Z43" s="67">
        <f>IF(ISNA(VLOOKUP(CONCATENATE($U42, Y$34), $C$3:$G$92, 4, 0)), VLOOKUP(CONCATENATE($U42, Y$34), $K$3:$O$92, 4,0), VLOOKUP(CONCATENATE($U42, Y$34), $C$3:$G$92, 4, 0))</f>
        <v>0</v>
      </c>
      <c r="AA43" s="68">
        <f>IF(ISNA(VLOOKUP(CONCATENATE($U42, Y$34), $C$3:$G$92, 5,0)), VLOOKUP(CONCATENATE($U42, Y$34), $K$3:$O$92, 5,0), VLOOKUP(CONCATENATE($U42, Y$34), $C$3:$G$92,5, 0))</f>
        <v>0</v>
      </c>
      <c r="AB43" s="66">
        <f>IF(ISNA(VLOOKUP(CONCATENATE($U42, AB$34), $C$3:$G$92, 3, 0)), VLOOKUP(CONCATENATE($U42, AB$34), $K$3:$O$92, 3, 0), VLOOKUP(CONCATENATE($U42, AB$34), $C$3:$G$92, 3, 0))</f>
        <v>0</v>
      </c>
      <c r="AC43" s="67">
        <f>IF(ISNA(VLOOKUP(CONCATENATE($U42, AB$34), $C$3:$G$92, 4, 0)), VLOOKUP(CONCATENATE($U42, AB$34), $K$3:$O$92, 4,0), VLOOKUP(CONCATENATE($U42, AB$34), $C$3:$G$92, 4, 0))</f>
        <v>0</v>
      </c>
      <c r="AD43" s="68">
        <f>IF(ISNA(VLOOKUP(CONCATENATE($U42, AB$34), $C$3:$G$92, 5,0)), VLOOKUP(CONCATENATE($U42, AB$34), $K$3:$O$92, 5,0), VLOOKUP(CONCATENATE($U42, AB$34), $C$3:$G$92,5, 0))</f>
        <v>0</v>
      </c>
      <c r="AE43" s="56"/>
      <c r="AF43" s="57"/>
      <c r="AG43" s="58"/>
      <c r="AH43" s="66"/>
      <c r="AI43" s="67"/>
      <c r="AJ43" s="68"/>
      <c r="AK43" s="22"/>
      <c r="AL43" s="21">
        <f>SUM(V43:AJ43)</f>
        <v>0</v>
      </c>
      <c r="AM43" s="32"/>
      <c r="AN43" s="49"/>
      <c r="AO43" s="49"/>
      <c r="AP43" s="51"/>
      <c r="AQ43" s="136"/>
      <c r="AR43" s="37"/>
    </row>
    <row r="44" spans="1:44" x14ac:dyDescent="0.2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S44" s="119">
        <f t="shared" ref="S44" si="69">AQ44</f>
        <v>0</v>
      </c>
      <c r="T44" s="138"/>
      <c r="U44" s="54"/>
      <c r="V44" s="140"/>
      <c r="W44" s="141"/>
      <c r="X44" s="141"/>
      <c r="Y44" s="140"/>
      <c r="Z44" s="141"/>
      <c r="AA44" s="141"/>
      <c r="AB44" s="140"/>
      <c r="AC44" s="141"/>
      <c r="AD44" s="141"/>
      <c r="AE44" s="140"/>
      <c r="AF44" s="141"/>
      <c r="AG44" s="141"/>
      <c r="AH44" s="143"/>
      <c r="AI44" s="144"/>
      <c r="AJ44" s="144"/>
      <c r="AK44" s="22"/>
      <c r="AL44" s="21"/>
      <c r="AM44" s="32"/>
      <c r="AN44" s="49"/>
      <c r="AO44" s="49"/>
      <c r="AP44" s="51"/>
      <c r="AQ44" s="135"/>
      <c r="AR44" s="37"/>
    </row>
    <row r="45" spans="1:44" x14ac:dyDescent="0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S45" s="119"/>
      <c r="T45" s="139"/>
      <c r="U45" s="62"/>
      <c r="V45" s="66"/>
      <c r="W45" s="67"/>
      <c r="X45" s="68"/>
      <c r="Y45" s="66"/>
      <c r="Z45" s="67"/>
      <c r="AA45" s="68"/>
      <c r="AB45" s="66"/>
      <c r="AC45" s="67"/>
      <c r="AD45" s="68"/>
      <c r="AE45" s="66"/>
      <c r="AF45" s="67"/>
      <c r="AG45" s="68"/>
      <c r="AH45" s="56"/>
      <c r="AI45" s="57"/>
      <c r="AJ45" s="58"/>
      <c r="AK45" s="27"/>
      <c r="AL45" s="21"/>
      <c r="AM45" s="32"/>
      <c r="AN45" s="49"/>
      <c r="AO45" s="49"/>
      <c r="AP45" s="51"/>
      <c r="AQ45" s="136"/>
      <c r="AR45" s="37"/>
    </row>
    <row r="46" spans="1:44" x14ac:dyDescent="0.2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V46" s="145">
        <f>AK36</f>
        <v>0</v>
      </c>
      <c r="W46" s="145"/>
      <c r="X46" s="145"/>
      <c r="Y46" s="145">
        <f>AK38</f>
        <v>0</v>
      </c>
      <c r="Z46" s="145"/>
      <c r="AA46" s="145"/>
      <c r="AB46" s="145">
        <f>AK40</f>
        <v>0</v>
      </c>
      <c r="AC46" s="145"/>
      <c r="AD46" s="145"/>
      <c r="AE46" s="145">
        <f>AK42</f>
        <v>0</v>
      </c>
      <c r="AF46" s="145"/>
      <c r="AG46" s="145"/>
      <c r="AH46" s="145">
        <f>AK44</f>
        <v>0</v>
      </c>
      <c r="AI46" s="145"/>
      <c r="AJ46" s="145"/>
    </row>
    <row r="47" spans="1:44" x14ac:dyDescent="0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V47" s="63">
        <f>V46</f>
        <v>0</v>
      </c>
      <c r="W47" s="63">
        <f>V46</f>
        <v>0</v>
      </c>
      <c r="X47" s="63">
        <f>V46</f>
        <v>0</v>
      </c>
      <c r="Y47" s="63">
        <f>Y46</f>
        <v>0</v>
      </c>
      <c r="Z47" s="63">
        <f>Y46</f>
        <v>0</v>
      </c>
      <c r="AA47" s="63">
        <f>Y46</f>
        <v>0</v>
      </c>
      <c r="AB47" s="63">
        <f>AB46</f>
        <v>0</v>
      </c>
      <c r="AC47" s="63">
        <f>AB46</f>
        <v>0</v>
      </c>
      <c r="AD47" s="63">
        <f>AB46</f>
        <v>0</v>
      </c>
      <c r="AE47" s="63">
        <f>AE46</f>
        <v>0</v>
      </c>
      <c r="AF47" s="63">
        <f>AE46</f>
        <v>0</v>
      </c>
      <c r="AG47" s="63">
        <f>AE46</f>
        <v>0</v>
      </c>
      <c r="AH47" s="63">
        <f>AH46</f>
        <v>0</v>
      </c>
      <c r="AI47" s="63">
        <f>AH46</f>
        <v>0</v>
      </c>
      <c r="AJ47" s="63">
        <f>AH46</f>
        <v>0</v>
      </c>
    </row>
    <row r="48" spans="1:44" x14ac:dyDescent="0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44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T49" s="23" t="s">
        <v>58</v>
      </c>
    </row>
    <row r="50" spans="1:44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U50" s="101"/>
      <c r="V50" s="131" t="s">
        <v>41</v>
      </c>
      <c r="W50" s="131"/>
      <c r="X50" s="131"/>
      <c r="Y50" s="131" t="s">
        <v>42</v>
      </c>
      <c r="Z50" s="131"/>
      <c r="AA50" s="131"/>
      <c r="AB50" s="131" t="s">
        <v>45</v>
      </c>
      <c r="AC50" s="131"/>
      <c r="AD50" s="131"/>
      <c r="AE50" s="131" t="s">
        <v>46</v>
      </c>
      <c r="AF50" s="131"/>
      <c r="AG50" s="131"/>
      <c r="AH50" s="131" t="s">
        <v>95</v>
      </c>
      <c r="AI50" s="131"/>
      <c r="AJ50" s="131"/>
    </row>
    <row r="51" spans="1:44" ht="30" x14ac:dyDescent="0.25">
      <c r="T51" s="19" t="s">
        <v>51</v>
      </c>
      <c r="U51" s="38"/>
      <c r="V51" s="132" t="e">
        <f>T52</f>
        <v>#N/A</v>
      </c>
      <c r="W51" s="133"/>
      <c r="X51" s="134"/>
      <c r="Y51" s="132" t="e">
        <f>T54</f>
        <v>#N/A</v>
      </c>
      <c r="Z51" s="133"/>
      <c r="AA51" s="134"/>
      <c r="AB51" s="132" t="e">
        <f>T56</f>
        <v>#N/A</v>
      </c>
      <c r="AC51" s="133"/>
      <c r="AD51" s="134"/>
      <c r="AE51" s="132" t="e">
        <f>T58</f>
        <v>#N/A</v>
      </c>
      <c r="AF51" s="133"/>
      <c r="AG51" s="134"/>
      <c r="AH51" s="132"/>
      <c r="AI51" s="133"/>
      <c r="AJ51" s="134"/>
      <c r="AK51" s="29" t="s">
        <v>56</v>
      </c>
      <c r="AL51" s="30" t="s">
        <v>61</v>
      </c>
      <c r="AM51" s="31" t="s">
        <v>57</v>
      </c>
      <c r="AN51" s="50" t="s">
        <v>99</v>
      </c>
      <c r="AO51" s="50" t="s">
        <v>101</v>
      </c>
      <c r="AP51" s="31" t="s">
        <v>100</v>
      </c>
      <c r="AQ51" s="52" t="s">
        <v>50</v>
      </c>
      <c r="AR51" s="65"/>
    </row>
    <row r="52" spans="1:44" x14ac:dyDescent="0.25">
      <c r="S52" s="119" t="e">
        <f>AQ52</f>
        <v>#DIV/0!</v>
      </c>
      <c r="T52" s="138" t="e">
        <f>INDEX('League Schedule (3)'!AA:AA,MATCH('League Results (3)'!U52,'League Schedule (3)'!AB:AB,0))</f>
        <v>#N/A</v>
      </c>
      <c r="U52" s="54" t="s">
        <v>41</v>
      </c>
      <c r="V52" s="99"/>
      <c r="W52" s="100"/>
      <c r="X52" s="100"/>
      <c r="Y52" s="140" t="str">
        <f>IF(Y53&gt;0, IF(SUM(Y53:AA53)&lt;=5, 1, 0), " ")</f>
        <v xml:space="preserve"> </v>
      </c>
      <c r="Z52" s="141"/>
      <c r="AA52" s="141"/>
      <c r="AB52" s="140" t="str">
        <f>IF(AB53&gt;0, IF(SUM(AB53:AD53)&lt;=5, 1, 0), " ")</f>
        <v xml:space="preserve"> </v>
      </c>
      <c r="AC52" s="141"/>
      <c r="AD52" s="141"/>
      <c r="AE52" s="140" t="str">
        <f>IF(AE53&gt;0, IF(SUM(AE53:AG53)&lt;=5, 1, 0), " ")</f>
        <v xml:space="preserve"> </v>
      </c>
      <c r="AF52" s="141"/>
      <c r="AG52" s="141"/>
      <c r="AH52" s="140"/>
      <c r="AI52" s="141"/>
      <c r="AJ52" s="141"/>
      <c r="AK52" s="22">
        <f>SUM(V52:AJ52)</f>
        <v>0</v>
      </c>
      <c r="AL52" s="21"/>
      <c r="AM52" s="32" t="e">
        <f>AK52/(COUNTIF(V52:AJ52,0)+COUNTIF(V52:AJ52, 1))</f>
        <v>#DIV/0!</v>
      </c>
      <c r="AN52" s="49">
        <f>SUMIF(V$62:AJ$62, AK52,V52:AJ52)</f>
        <v>0</v>
      </c>
      <c r="AO52" s="49">
        <f>SUMIF(V$63:AJ$63, AK52,V53:AJ53)</f>
        <v>0</v>
      </c>
      <c r="AP52" s="51" t="e">
        <f>AM52+(0.0001*AN52)-(0.0000001*AO52)-(0.00000000001*AL53)</f>
        <v>#DIV/0!</v>
      </c>
      <c r="AQ52" s="135" t="e">
        <f>RANK(AP52, AP$52:AP$61)</f>
        <v>#DIV/0!</v>
      </c>
      <c r="AR52" s="37"/>
    </row>
    <row r="53" spans="1:44" x14ac:dyDescent="0.25">
      <c r="S53" s="119"/>
      <c r="T53" s="139"/>
      <c r="U53" s="55"/>
      <c r="V53" s="56"/>
      <c r="W53" s="57"/>
      <c r="X53" s="58"/>
      <c r="Y53" s="66">
        <f>IF(ISNA(VLOOKUP(CONCATENATE($U52, Y$50), $C$3:$G$92, 3, 0)), VLOOKUP(CONCATENATE($U52, Y$50), $K$3:$O$92, 3, 0), VLOOKUP(CONCATENATE($U52, Y$50), $C$3:$G$92, 3, 0))</f>
        <v>0</v>
      </c>
      <c r="Z53" s="67">
        <f>IF(ISNA(VLOOKUP(CONCATENATE($U52, Y$50), $C$3:$G$92, 4, 0)), VLOOKUP(CONCATENATE($U52, Y$50), $K$3:$O$92, 4,0), VLOOKUP(CONCATENATE($U52, Y$50), $C$3:$G$92, 4, 0))</f>
        <v>0</v>
      </c>
      <c r="AA53" s="68">
        <f>IF(ISNA(VLOOKUP(CONCATENATE($U52, Y$50), $C$3:$G$92, 5,0)), VLOOKUP(CONCATENATE($U52, Y$50), $K$3:$O$92, 5,0), VLOOKUP(CONCATENATE($U52, Y$50), $C$3:$G$92,5, 0))</f>
        <v>0</v>
      </c>
      <c r="AB53" s="66">
        <f>IF(ISNA(VLOOKUP(CONCATENATE($U52, AB$50), $C$3:$G$92, 3, 0)), VLOOKUP(CONCATENATE($U52, AB$50), $K$3:$O$92, 3, 0), VLOOKUP(CONCATENATE($U52, AB$50), $C$3:$G$92, 3, 0))</f>
        <v>0</v>
      </c>
      <c r="AC53" s="67">
        <f>IF(ISNA(VLOOKUP(CONCATENATE($U52, AB$50), $C$3:$G$92, 4, 0)), VLOOKUP(CONCATENATE($U52, AB$50), $K$3:$O$92, 4,0), VLOOKUP(CONCATENATE($U52, AB$50), $C$3:$G$92, 4, 0))</f>
        <v>0</v>
      </c>
      <c r="AD53" s="68">
        <f>IF(ISNA(VLOOKUP(CONCATENATE($U52, AB$50), $C$3:$G$92, 5,0)), VLOOKUP(CONCATENATE($U52, AB$50), $K$3:$O$92, 5,0), VLOOKUP(CONCATENATE($U52, AB$50), $C$3:$G$92,5, 0))</f>
        <v>0</v>
      </c>
      <c r="AE53" s="66">
        <f>IF(ISNA(VLOOKUP(CONCATENATE($U52, AE$50), $C$3:$G$92, 3, 0)), VLOOKUP(CONCATENATE($U52, AE$50), $K$3:$O$92, 3, 0), VLOOKUP(CONCATENATE($U52, AE$50), $C$3:$G$92, 3, 0))</f>
        <v>0</v>
      </c>
      <c r="AF53" s="67">
        <f>IF(ISNA(VLOOKUP(CONCATENATE($U52, AE$50), $C$3:$G$92, 4, 0)), VLOOKUP(CONCATENATE($U52, AE$50), $K$3:$O$92, 4,0), VLOOKUP(CONCATENATE($U52, AE$50), $C$3:$G$92, 4, 0))</f>
        <v>0</v>
      </c>
      <c r="AG53" s="68">
        <f>IF(ISNA(VLOOKUP(CONCATENATE($U52, AE$50), $C$3:$G$92, 5,0)), VLOOKUP(CONCATENATE($U52, AE$50), $K$3:$O$92, 5,0), VLOOKUP(CONCATENATE($U52, AE$50), $C$3:$G$92,5, 0))</f>
        <v>0</v>
      </c>
      <c r="AH53" s="59"/>
      <c r="AI53" s="60"/>
      <c r="AJ53" s="61"/>
      <c r="AK53" s="22"/>
      <c r="AL53" s="21">
        <f>SUM(V53:AJ53)</f>
        <v>0</v>
      </c>
      <c r="AM53" s="32"/>
      <c r="AN53" s="49"/>
      <c r="AO53" s="49"/>
      <c r="AP53" s="51"/>
      <c r="AQ53" s="136"/>
      <c r="AR53" s="37"/>
    </row>
    <row r="54" spans="1:44" x14ac:dyDescent="0.25">
      <c r="S54" s="119" t="e">
        <f t="shared" ref="S54" si="70">AQ54</f>
        <v>#DIV/0!</v>
      </c>
      <c r="T54" s="138" t="e">
        <f>INDEX('League Schedule (3)'!AA:AA,MATCH('League Results (3)'!U54,'League Schedule (3)'!AB:AB,0))</f>
        <v>#N/A</v>
      </c>
      <c r="U54" s="54" t="s">
        <v>42</v>
      </c>
      <c r="V54" s="140" t="str">
        <f>IF(V55&gt;0, IF(SUM(V55:X55)&lt;=5, 1, 0), " ")</f>
        <v xml:space="preserve"> </v>
      </c>
      <c r="W54" s="141"/>
      <c r="X54" s="141"/>
      <c r="Y54" s="45"/>
      <c r="Z54" s="46"/>
      <c r="AA54" s="46"/>
      <c r="AB54" s="140" t="str">
        <f>IF(AB55&gt;0, IF(SUM(AB55:AD55)&lt;=5, 1, 0), " ")</f>
        <v xml:space="preserve"> </v>
      </c>
      <c r="AC54" s="141"/>
      <c r="AD54" s="141"/>
      <c r="AE54" s="140" t="str">
        <f>IF(AE55&gt;0, IF(SUM(AE55:AG55)&lt;=5, 1, 0), " ")</f>
        <v xml:space="preserve"> </v>
      </c>
      <c r="AF54" s="141"/>
      <c r="AG54" s="141"/>
      <c r="AH54" s="140"/>
      <c r="AI54" s="141"/>
      <c r="AJ54" s="141"/>
      <c r="AK54" s="22">
        <f t="shared" ref="AK54" si="71">SUM(V54:AJ54)</f>
        <v>0</v>
      </c>
      <c r="AL54" s="21"/>
      <c r="AM54" s="32" t="e">
        <f>AK54/(COUNTIF(V54:AJ54,0)+COUNTIF(V54:AJ54, 1))</f>
        <v>#DIV/0!</v>
      </c>
      <c r="AN54" s="49">
        <f>SUMIF(V$62:AJ$62, AK54,V54:AJ54)</f>
        <v>0</v>
      </c>
      <c r="AO54" s="49">
        <f>SUMIF(V$63:AJ$63, AK54,V55:AJ55)</f>
        <v>0</v>
      </c>
      <c r="AP54" s="51" t="e">
        <f>AM54+(0.0001*AN54)-(0.0000001*AO54)-(0.00000000001*AL55)</f>
        <v>#DIV/0!</v>
      </c>
      <c r="AQ54" s="135" t="e">
        <f t="shared" ref="AQ54" si="72">RANK(AP54, AP$52:AP$61)</f>
        <v>#DIV/0!</v>
      </c>
      <c r="AR54" s="37"/>
    </row>
    <row r="55" spans="1:44" x14ac:dyDescent="0.25">
      <c r="S55" s="119"/>
      <c r="T55" s="139"/>
      <c r="U55" s="55"/>
      <c r="V55" s="66">
        <f>IF(ISNA(VLOOKUP(CONCATENATE($U54, V$50), $C$3:$G$92, 3, 0)), VLOOKUP(CONCATENATE($U54, V$50), $K$3:$O$92, 3, 0), VLOOKUP(CONCATENATE($U54, V$50), $C$3:$G$92, 3, 0))</f>
        <v>0</v>
      </c>
      <c r="W55" s="67">
        <f>IF(ISNA(VLOOKUP(CONCATENATE($U54, V$50), $C$3:$G$92, 4, 0)), VLOOKUP(CONCATENATE($U54, V$50), $K$3:$O$92, 4,0), VLOOKUP(CONCATENATE($U54, V$50), $C$3:$G$92, 4, 0))</f>
        <v>0</v>
      </c>
      <c r="X55" s="68">
        <f>IF(ISNA(VLOOKUP(CONCATENATE($U54, V$50), $C$3:$G$92, 5,0)), VLOOKUP(CONCATENATE($U54, V$50), $K$3:$O$92, 5,0), VLOOKUP(CONCATENATE($U54, V$50), $C$3:$G$92,5, 0))</f>
        <v>0</v>
      </c>
      <c r="Y55" s="56"/>
      <c r="Z55" s="57"/>
      <c r="AA55" s="58"/>
      <c r="AB55" s="66">
        <f>IF(ISNA(VLOOKUP(CONCATENATE($U54, AB$50), $C$3:$G$92, 3, 0)), VLOOKUP(CONCATENATE($U54, AB$50), $K$3:$O$92, 3, 0), VLOOKUP(CONCATENATE($U54, AB$50), $C$3:$G$92, 3, 0))</f>
        <v>0</v>
      </c>
      <c r="AC55" s="67">
        <f>IF(ISNA(VLOOKUP(CONCATENATE($U54, AB$50), $C$3:$G$92, 4, 0)), VLOOKUP(CONCATENATE($U54, AB$50), $K$3:$O$92, 4,0), VLOOKUP(CONCATENATE($U54, AB$50), $C$3:$G$92, 4, 0))</f>
        <v>0</v>
      </c>
      <c r="AD55" s="68">
        <f>IF(ISNA(VLOOKUP(CONCATENATE($U54, AB$50), $C$3:$G$92, 5,0)), VLOOKUP(CONCATENATE($U54, AB$50), $K$3:$O$92, 5,0), VLOOKUP(CONCATENATE($U54, AB$50), $C$3:$G$92,5, 0))</f>
        <v>0</v>
      </c>
      <c r="AE55" s="66">
        <f>IF(ISNA(VLOOKUP(CONCATENATE($U54, AE$50), $C$3:$G$92, 3, 0)), VLOOKUP(CONCATENATE($U54, AE$50), $K$3:$O$92, 3, 0), VLOOKUP(CONCATENATE($U54, AE$50), $C$3:$G$92, 3, 0))</f>
        <v>0</v>
      </c>
      <c r="AF55" s="67">
        <f>IF(ISNA(VLOOKUP(CONCATENATE($U54, AE$50), $C$3:$G$92, 4, 0)), VLOOKUP(CONCATENATE($U54, AE$50), $K$3:$O$92, 4,0), VLOOKUP(CONCATENATE($U54, AE$50), $C$3:$G$92, 4, 0))</f>
        <v>0</v>
      </c>
      <c r="AG55" s="68">
        <f>IF(ISNA(VLOOKUP(CONCATENATE($U54, AE$50), $C$3:$G$92, 5,0)), VLOOKUP(CONCATENATE($U54, AE$50), $K$3:$O$92, 5,0), VLOOKUP(CONCATENATE($U54, AE$50), $C$3:$G$92,5, 0))</f>
        <v>0</v>
      </c>
      <c r="AH55" s="59"/>
      <c r="AI55" s="60"/>
      <c r="AJ55" s="61"/>
      <c r="AK55" s="22"/>
      <c r="AL55" s="21">
        <f>SUM(V55:AJ55)</f>
        <v>0</v>
      </c>
      <c r="AM55" s="32"/>
      <c r="AN55" s="49"/>
      <c r="AO55" s="49"/>
      <c r="AP55" s="51"/>
      <c r="AQ55" s="136"/>
      <c r="AR55" s="37"/>
    </row>
    <row r="56" spans="1:44" x14ac:dyDescent="0.25">
      <c r="S56" s="119" t="e">
        <f t="shared" ref="S56" si="73">AQ56</f>
        <v>#DIV/0!</v>
      </c>
      <c r="T56" s="138" t="e">
        <f>INDEX('League Schedule (3)'!AA:AA,MATCH('League Results (3)'!U56,'League Schedule (3)'!AB:AB,0))</f>
        <v>#N/A</v>
      </c>
      <c r="U56" s="54" t="s">
        <v>45</v>
      </c>
      <c r="V56" s="140" t="str">
        <f>IF(V57&gt;0, IF(SUM(V57:X57)&lt;=5, 1, 0), " ")</f>
        <v xml:space="preserve"> </v>
      </c>
      <c r="W56" s="141"/>
      <c r="X56" s="141"/>
      <c r="Y56" s="140" t="str">
        <f>IF(Y57&gt;0, IF(SUM(Y57:AA57)&lt;=5, 1, 0), " ")</f>
        <v xml:space="preserve"> </v>
      </c>
      <c r="Z56" s="141"/>
      <c r="AA56" s="141"/>
      <c r="AB56" s="143"/>
      <c r="AC56" s="144"/>
      <c r="AD56" s="144"/>
      <c r="AE56" s="140" t="str">
        <f>IF(AE57&gt;0, IF(SUM(AE57:AG57)&lt;=5, 1, 0), " ")</f>
        <v xml:space="preserve"> </v>
      </c>
      <c r="AF56" s="141"/>
      <c r="AG56" s="141"/>
      <c r="AH56" s="140"/>
      <c r="AI56" s="141"/>
      <c r="AJ56" s="141"/>
      <c r="AK56" s="22">
        <f t="shared" ref="AK56" si="74">SUM(V56:AJ56)</f>
        <v>0</v>
      </c>
      <c r="AL56" s="21"/>
      <c r="AM56" s="32" t="e">
        <f>AK56/(COUNTIF(V56:AJ56,0)+COUNTIF(V56:AJ56, 1))</f>
        <v>#DIV/0!</v>
      </c>
      <c r="AN56" s="49">
        <f>SUMIF(V$62:AJ$62, AK56,V56:AJ56)</f>
        <v>0</v>
      </c>
      <c r="AO56" s="49">
        <f>SUMIF(V$63:AJ$63, AK56,V57:AJ57)</f>
        <v>0</v>
      </c>
      <c r="AP56" s="51" t="e">
        <f>AM56+(0.0001*AN56)-(0.0000001*AO56)-(0.00000000001*AL57)</f>
        <v>#DIV/0!</v>
      </c>
      <c r="AQ56" s="135" t="e">
        <f t="shared" ref="AQ56" si="75">RANK(AP56, AP$52:AP$61)</f>
        <v>#DIV/0!</v>
      </c>
      <c r="AR56" s="37"/>
    </row>
    <row r="57" spans="1:44" x14ac:dyDescent="0.25">
      <c r="S57" s="119"/>
      <c r="T57" s="139"/>
      <c r="U57" s="55"/>
      <c r="V57" s="66">
        <f>IF(ISNA(VLOOKUP(CONCATENATE($U56, V$50), $C$3:$G$92, 3, 0)), VLOOKUP(CONCATENATE($U56, V$50), $K$3:$O$92, 3, 0), VLOOKUP(CONCATENATE($U56, V$50), $C$3:$G$92, 3, 0))</f>
        <v>0</v>
      </c>
      <c r="W57" s="67">
        <f>IF(ISNA(VLOOKUP(CONCATENATE($U56, V$50), $C$3:$G$92, 4, 0)), VLOOKUP(CONCATENATE($U56, V$50), $K$3:$O$92, 4,0), VLOOKUP(CONCATENATE($U56, V$50), $C$3:$G$92, 4, 0))</f>
        <v>0</v>
      </c>
      <c r="X57" s="68">
        <f>IF(ISNA(VLOOKUP(CONCATENATE($U56, V$50), $C$3:$G$92, 5,0)), VLOOKUP(CONCATENATE($U56, V$50), $K$3:$O$92, 5,0), VLOOKUP(CONCATENATE($U56, V$50), $C$3:$G$92,5, 0))</f>
        <v>0</v>
      </c>
      <c r="Y57" s="66">
        <f>IF(ISNA(VLOOKUP(CONCATENATE($U56, Y$50), $C$3:$G$92, 3, 0)), VLOOKUP(CONCATENATE($U56, Y$50), $K$3:$O$92, 3, 0), VLOOKUP(CONCATENATE($U56, Y$50), $C$3:$G$92, 3, 0))</f>
        <v>0</v>
      </c>
      <c r="Z57" s="67">
        <f>IF(ISNA(VLOOKUP(CONCATENATE($U56, Y$50), $C$3:$G$92, 4, 0)), VLOOKUP(CONCATENATE($U56, Y$50), $K$3:$O$92, 4,0), VLOOKUP(CONCATENATE($U56, Y$50), $C$3:$G$92, 4, 0))</f>
        <v>0</v>
      </c>
      <c r="AA57" s="68">
        <f>IF(ISNA(VLOOKUP(CONCATENATE($U56, Y$50), $C$3:$G$92, 5,0)), VLOOKUP(CONCATENATE($U56, Y$50), $K$3:$O$92, 5,0), VLOOKUP(CONCATENATE($U56, Y$50), $C$3:$G$92,5, 0))</f>
        <v>0</v>
      </c>
      <c r="AB57" s="56"/>
      <c r="AC57" s="57"/>
      <c r="AD57" s="58"/>
      <c r="AE57" s="66">
        <f>IF(ISNA(VLOOKUP(CONCATENATE($U56, AE$50), $C$3:$G$92, 3, 0)), VLOOKUP(CONCATENATE($U56, AE$50), $K$3:$O$92, 3, 0), VLOOKUP(CONCATENATE($U56, AE$50), $C$3:$G$92, 3, 0))</f>
        <v>0</v>
      </c>
      <c r="AF57" s="67">
        <f>IF(ISNA(VLOOKUP(CONCATENATE($U56, AE$50), $C$3:$G$92, 4, 0)), VLOOKUP(CONCATENATE($U56, AE$50), $K$3:$O$92, 4,0), VLOOKUP(CONCATENATE($U56, AE$50), $C$3:$G$92, 4, 0))</f>
        <v>0</v>
      </c>
      <c r="AG57" s="68">
        <f>IF(ISNA(VLOOKUP(CONCATENATE($U56, AE$50), $C$3:$G$92, 5,0)), VLOOKUP(CONCATENATE($U56, AE$50), $K$3:$O$92, 5,0), VLOOKUP(CONCATENATE($U56, AE$50), $C$3:$G$92,5, 0))</f>
        <v>0</v>
      </c>
      <c r="AH57" s="59"/>
      <c r="AI57" s="60"/>
      <c r="AJ57" s="61"/>
      <c r="AK57" s="22"/>
      <c r="AL57" s="21">
        <f>SUM(V57:AJ57)</f>
        <v>0</v>
      </c>
      <c r="AM57" s="32"/>
      <c r="AN57" s="49"/>
      <c r="AO57" s="49"/>
      <c r="AP57" s="51"/>
      <c r="AQ57" s="136"/>
      <c r="AR57" s="37"/>
    </row>
    <row r="58" spans="1:44" x14ac:dyDescent="0.25">
      <c r="S58" s="119" t="e">
        <f t="shared" ref="S58" si="76">AQ58</f>
        <v>#DIV/0!</v>
      </c>
      <c r="T58" s="138" t="e">
        <f>INDEX('League Schedule (3)'!AA:AA,MATCH('League Results (3)'!U58,'League Schedule (3)'!AB:AB,0))</f>
        <v>#N/A</v>
      </c>
      <c r="U58" s="54" t="s">
        <v>46</v>
      </c>
      <c r="V58" s="140" t="str">
        <f>IF(V59&gt;0, IF(SUM(V59:X59)&lt;=5, 1, 0), " ")</f>
        <v xml:space="preserve"> </v>
      </c>
      <c r="W58" s="141"/>
      <c r="X58" s="141"/>
      <c r="Y58" s="140" t="str">
        <f>IF(Y59&gt;0, IF(SUM(Y59:AA59)&lt;=5, 1, 0), " ")</f>
        <v xml:space="preserve"> </v>
      </c>
      <c r="Z58" s="141"/>
      <c r="AA58" s="141"/>
      <c r="AB58" s="140" t="str">
        <f>IF(AB59&gt;0, IF(SUM(AB59:AD59)&lt;=5, 1, 0), " ")</f>
        <v xml:space="preserve"> </v>
      </c>
      <c r="AC58" s="141"/>
      <c r="AD58" s="141"/>
      <c r="AE58" s="143"/>
      <c r="AF58" s="144"/>
      <c r="AG58" s="144"/>
      <c r="AH58" s="140"/>
      <c r="AI58" s="141"/>
      <c r="AJ58" s="141"/>
      <c r="AK58" s="22">
        <f t="shared" ref="AK58" si="77">SUM(V58:AJ58)</f>
        <v>0</v>
      </c>
      <c r="AL58" s="21"/>
      <c r="AM58" s="32" t="e">
        <f>AK58/(COUNTIF(V58:AJ58,0)+COUNTIF(V58:AJ58, 1))</f>
        <v>#DIV/0!</v>
      </c>
      <c r="AN58" s="49">
        <f>SUMIF(V$62:AJ$62, AK58,V58:AJ58)</f>
        <v>0</v>
      </c>
      <c r="AO58" s="49">
        <f>SUMIF(V$63:AJ$63, AK58,V59:AJ59)</f>
        <v>0</v>
      </c>
      <c r="AP58" s="51" t="e">
        <f>AM58+(0.0001*AN58)-(0.0000001*AO58)-(0.00000000001*AL59)</f>
        <v>#DIV/0!</v>
      </c>
      <c r="AQ58" s="135" t="e">
        <f t="shared" ref="AQ58" si="78">RANK(AP58, AP$52:AP$61)</f>
        <v>#DIV/0!</v>
      </c>
      <c r="AR58" s="37"/>
    </row>
    <row r="59" spans="1:44" x14ac:dyDescent="0.25">
      <c r="S59" s="119"/>
      <c r="T59" s="139"/>
      <c r="U59" s="55"/>
      <c r="V59" s="66">
        <f>IF(ISNA(VLOOKUP(CONCATENATE($U58, V$50), $C$3:$G$92, 3, 0)), VLOOKUP(CONCATENATE($U58, V$50), $K$3:$O$92, 3, 0), VLOOKUP(CONCATENATE($U58, V$50), $C$3:$G$92, 3, 0))</f>
        <v>0</v>
      </c>
      <c r="W59" s="67">
        <f>IF(ISNA(VLOOKUP(CONCATENATE($U58, V$50), $C$3:$G$92, 4, 0)), VLOOKUP(CONCATENATE($U58, V$50), $K$3:$O$92, 4,0), VLOOKUP(CONCATENATE($U58, V$50), $C$3:$G$92, 4, 0))</f>
        <v>0</v>
      </c>
      <c r="X59" s="68">
        <f>IF(ISNA(VLOOKUP(CONCATENATE($U58, V$50), $C$3:$G$92, 5,0)), VLOOKUP(CONCATENATE($U58, V$50), $K$3:$O$92, 5,0), VLOOKUP(CONCATENATE($U58, V$50), $C$3:$G$92,5, 0))</f>
        <v>0</v>
      </c>
      <c r="Y59" s="66">
        <f>IF(ISNA(VLOOKUP(CONCATENATE($U58, Y$50), $C$3:$G$92, 3, 0)), VLOOKUP(CONCATENATE($U58, Y$50), $K$3:$O$92, 3, 0), VLOOKUP(CONCATENATE($U58, Y$50), $C$3:$G$92, 3, 0))</f>
        <v>0</v>
      </c>
      <c r="Z59" s="67">
        <f>IF(ISNA(VLOOKUP(CONCATENATE($U58, Y$50), $C$3:$G$92, 4, 0)), VLOOKUP(CONCATENATE($U58, Y$50), $K$3:$O$92, 4,0), VLOOKUP(CONCATENATE($U58, Y$50), $C$3:$G$92, 4, 0))</f>
        <v>0</v>
      </c>
      <c r="AA59" s="68">
        <f>IF(ISNA(VLOOKUP(CONCATENATE($U58, Y$50), $C$3:$G$92, 5,0)), VLOOKUP(CONCATENATE($U58, Y$50), $K$3:$O$92, 5,0), VLOOKUP(CONCATENATE($U58, Y$50), $C$3:$G$92,5, 0))</f>
        <v>0</v>
      </c>
      <c r="AB59" s="66">
        <f>IF(ISNA(VLOOKUP(CONCATENATE($U58, AB$50), $C$3:$G$92, 3, 0)), VLOOKUP(CONCATENATE($U58, AB$50), $K$3:$O$92, 3, 0), VLOOKUP(CONCATENATE($U58, AB$50), $C$3:$G$92, 3, 0))</f>
        <v>0</v>
      </c>
      <c r="AC59" s="67">
        <f>IF(ISNA(VLOOKUP(CONCATENATE($U58, AB$50), $C$3:$G$92, 4, 0)), VLOOKUP(CONCATENATE($U58, AB$50), $K$3:$O$92, 4,0), VLOOKUP(CONCATENATE($U58, AB$50), $C$3:$G$92, 4, 0))</f>
        <v>0</v>
      </c>
      <c r="AD59" s="68">
        <f>IF(ISNA(VLOOKUP(CONCATENATE($U58, AB$50), $C$3:$G$92, 5,0)), VLOOKUP(CONCATENATE($U58, AB$50), $K$3:$O$92, 5,0), VLOOKUP(CONCATENATE($U58, AB$50), $C$3:$G$92,5, 0))</f>
        <v>0</v>
      </c>
      <c r="AE59" s="56"/>
      <c r="AF59" s="57"/>
      <c r="AG59" s="58"/>
      <c r="AH59" s="59"/>
      <c r="AI59" s="60"/>
      <c r="AJ59" s="61"/>
      <c r="AK59" s="22"/>
      <c r="AL59" s="21">
        <f>SUM(V59:AJ59)</f>
        <v>0</v>
      </c>
      <c r="AM59" s="32"/>
      <c r="AN59" s="49"/>
      <c r="AO59" s="49"/>
      <c r="AP59" s="51"/>
      <c r="AQ59" s="136"/>
      <c r="AR59" s="37"/>
    </row>
    <row r="60" spans="1:44" x14ac:dyDescent="0.25">
      <c r="S60" s="119"/>
      <c r="T60" s="138"/>
      <c r="U60" s="54"/>
      <c r="V60" s="140"/>
      <c r="W60" s="141"/>
      <c r="X60" s="141"/>
      <c r="Y60" s="140"/>
      <c r="Z60" s="141"/>
      <c r="AA60" s="141"/>
      <c r="AB60" s="140"/>
      <c r="AC60" s="141"/>
      <c r="AD60" s="141"/>
      <c r="AE60" s="140"/>
      <c r="AF60" s="141"/>
      <c r="AG60" s="141"/>
      <c r="AH60" s="143"/>
      <c r="AI60" s="144"/>
      <c r="AJ60" s="144"/>
      <c r="AK60" s="22"/>
      <c r="AL60" s="21"/>
      <c r="AM60" s="32"/>
      <c r="AN60" s="49"/>
      <c r="AO60" s="49"/>
      <c r="AP60" s="51"/>
      <c r="AQ60" s="135"/>
      <c r="AR60" s="37"/>
    </row>
    <row r="61" spans="1:44" x14ac:dyDescent="0.25">
      <c r="S61" s="119"/>
      <c r="T61" s="139"/>
      <c r="U61" s="62"/>
      <c r="V61" s="59"/>
      <c r="W61" s="60"/>
      <c r="X61" s="61"/>
      <c r="Y61" s="59"/>
      <c r="Z61" s="60"/>
      <c r="AA61" s="61"/>
      <c r="AB61" s="59"/>
      <c r="AC61" s="60"/>
      <c r="AD61" s="61"/>
      <c r="AE61" s="59"/>
      <c r="AF61" s="60"/>
      <c r="AG61" s="61"/>
      <c r="AH61" s="56"/>
      <c r="AI61" s="57"/>
      <c r="AJ61" s="58"/>
      <c r="AK61" s="27"/>
      <c r="AL61" s="21"/>
      <c r="AM61" s="32"/>
      <c r="AN61" s="49"/>
      <c r="AO61" s="49"/>
      <c r="AP61" s="51"/>
      <c r="AQ61" s="136"/>
      <c r="AR61" s="37"/>
    </row>
    <row r="62" spans="1:44" x14ac:dyDescent="0.25">
      <c r="V62" s="145">
        <f>AK52</f>
        <v>0</v>
      </c>
      <c r="W62" s="145"/>
      <c r="X62" s="145"/>
      <c r="Y62" s="145">
        <f>AK54</f>
        <v>0</v>
      </c>
      <c r="Z62" s="145"/>
      <c r="AA62" s="145"/>
      <c r="AB62" s="145">
        <f>AK56</f>
        <v>0</v>
      </c>
      <c r="AC62" s="145"/>
      <c r="AD62" s="145"/>
      <c r="AE62" s="145">
        <f>AK58</f>
        <v>0</v>
      </c>
      <c r="AF62" s="145"/>
      <c r="AG62" s="145"/>
      <c r="AH62" s="145"/>
      <c r="AI62" s="145"/>
      <c r="AJ62" s="145"/>
    </row>
    <row r="63" spans="1:44" x14ac:dyDescent="0.25">
      <c r="V63" s="63">
        <f>V62</f>
        <v>0</v>
      </c>
      <c r="W63" s="63">
        <f>V62</f>
        <v>0</v>
      </c>
      <c r="X63" s="63">
        <f>V62</f>
        <v>0</v>
      </c>
      <c r="Y63" s="63">
        <f>Y62</f>
        <v>0</v>
      </c>
      <c r="Z63" s="63">
        <f>Y62</f>
        <v>0</v>
      </c>
      <c r="AA63" s="63">
        <f>Y62</f>
        <v>0</v>
      </c>
      <c r="AB63" s="63">
        <f>AB62</f>
        <v>0</v>
      </c>
      <c r="AC63" s="63">
        <f>AB62</f>
        <v>0</v>
      </c>
      <c r="AD63" s="63">
        <f>AB62</f>
        <v>0</v>
      </c>
      <c r="AE63" s="63">
        <f>AE62</f>
        <v>0</v>
      </c>
      <c r="AF63" s="63">
        <f>AE62</f>
        <v>0</v>
      </c>
      <c r="AG63" s="63">
        <f>AE62</f>
        <v>0</v>
      </c>
      <c r="AH63" s="63">
        <f>AH62</f>
        <v>0</v>
      </c>
      <c r="AI63" s="63">
        <f>AH62</f>
        <v>0</v>
      </c>
      <c r="AJ63" s="63">
        <f>AH62</f>
        <v>0</v>
      </c>
    </row>
  </sheetData>
  <mergeCells count="222">
    <mergeCell ref="V2:X2"/>
    <mergeCell ref="Y2:AA2"/>
    <mergeCell ref="AB2:AD2"/>
    <mergeCell ref="AE2:AG2"/>
    <mergeCell ref="AH2:AJ2"/>
    <mergeCell ref="V3:X3"/>
    <mergeCell ref="Y3:AA3"/>
    <mergeCell ref="AB3:AD3"/>
    <mergeCell ref="AE3:AG3"/>
    <mergeCell ref="AH3:AJ3"/>
    <mergeCell ref="AW4:AW8"/>
    <mergeCell ref="S6:S7"/>
    <mergeCell ref="T6:T7"/>
    <mergeCell ref="V6:X6"/>
    <mergeCell ref="AB6:AD6"/>
    <mergeCell ref="AE6:AG6"/>
    <mergeCell ref="AH6:AJ6"/>
    <mergeCell ref="AQ6:AQ7"/>
    <mergeCell ref="S4:S5"/>
    <mergeCell ref="T4:T5"/>
    <mergeCell ref="Y4:AA4"/>
    <mergeCell ref="AB4:AD4"/>
    <mergeCell ref="AE4:AG4"/>
    <mergeCell ref="AH4:AJ4"/>
    <mergeCell ref="AH8:AJ8"/>
    <mergeCell ref="AQ8:AQ9"/>
    <mergeCell ref="AT8:AT9"/>
    <mergeCell ref="AW9:AW13"/>
    <mergeCell ref="S10:S11"/>
    <mergeCell ref="T10:T11"/>
    <mergeCell ref="V10:X10"/>
    <mergeCell ref="Y10:AA10"/>
    <mergeCell ref="S8:S9"/>
    <mergeCell ref="T8:T9"/>
    <mergeCell ref="V8:X8"/>
    <mergeCell ref="Y8:AA8"/>
    <mergeCell ref="AB8:AD8"/>
    <mergeCell ref="AE8:AG8"/>
    <mergeCell ref="AH10:AJ10"/>
    <mergeCell ref="AQ4:AQ5"/>
    <mergeCell ref="AT4:AT7"/>
    <mergeCell ref="AQ10:AQ11"/>
    <mergeCell ref="S12:S13"/>
    <mergeCell ref="T12:T13"/>
    <mergeCell ref="V12:X12"/>
    <mergeCell ref="Y12:AA12"/>
    <mergeCell ref="AB12:AD12"/>
    <mergeCell ref="AE12:AG12"/>
    <mergeCell ref="AH12:AJ12"/>
    <mergeCell ref="AQ12:AQ13"/>
    <mergeCell ref="AB10:AD10"/>
    <mergeCell ref="AE10:AG10"/>
    <mergeCell ref="AW14:AW18"/>
    <mergeCell ref="AT15:AT16"/>
    <mergeCell ref="AT17:AT18"/>
    <mergeCell ref="V18:X18"/>
    <mergeCell ref="Y18:AA18"/>
    <mergeCell ref="AB18:AD18"/>
    <mergeCell ref="AE18:AG18"/>
    <mergeCell ref="AH18:AJ18"/>
    <mergeCell ref="AT13:AT14"/>
    <mergeCell ref="V14:X14"/>
    <mergeCell ref="Y14:AA14"/>
    <mergeCell ref="AB14:AD14"/>
    <mergeCell ref="AE14:AG14"/>
    <mergeCell ref="AH14:AJ14"/>
    <mergeCell ref="AW19:AW22"/>
    <mergeCell ref="S20:S21"/>
    <mergeCell ref="T20:T21"/>
    <mergeCell ref="Y20:AA20"/>
    <mergeCell ref="AB20:AD20"/>
    <mergeCell ref="AE20:AG20"/>
    <mergeCell ref="AH20:AJ20"/>
    <mergeCell ref="AQ20:AQ21"/>
    <mergeCell ref="S22:S23"/>
    <mergeCell ref="T22:T23"/>
    <mergeCell ref="V19:X19"/>
    <mergeCell ref="Y19:AA19"/>
    <mergeCell ref="AB19:AD19"/>
    <mergeCell ref="AE19:AG19"/>
    <mergeCell ref="AH19:AJ19"/>
    <mergeCell ref="AT19:AT21"/>
    <mergeCell ref="V22:X22"/>
    <mergeCell ref="AB22:AD22"/>
    <mergeCell ref="AE22:AG22"/>
    <mergeCell ref="AH22:AJ22"/>
    <mergeCell ref="AQ22:AQ23"/>
    <mergeCell ref="S24:S25"/>
    <mergeCell ref="T24:T25"/>
    <mergeCell ref="V24:X24"/>
    <mergeCell ref="Y24:AA24"/>
    <mergeCell ref="AB24:AD24"/>
    <mergeCell ref="AE24:AG24"/>
    <mergeCell ref="AH24:AJ24"/>
    <mergeCell ref="AQ24:AQ25"/>
    <mergeCell ref="S26:S27"/>
    <mergeCell ref="T26:T27"/>
    <mergeCell ref="V26:X26"/>
    <mergeCell ref="Y26:AA26"/>
    <mergeCell ref="AB26:AD26"/>
    <mergeCell ref="AE26:AG26"/>
    <mergeCell ref="AH26:AJ26"/>
    <mergeCell ref="AQ26:AQ27"/>
    <mergeCell ref="S28:S29"/>
    <mergeCell ref="T28:T29"/>
    <mergeCell ref="V28:X28"/>
    <mergeCell ref="Y28:AA28"/>
    <mergeCell ref="AB28:AD28"/>
    <mergeCell ref="AE28:AG28"/>
    <mergeCell ref="AH28:AJ28"/>
    <mergeCell ref="AQ28:AQ29"/>
    <mergeCell ref="V30:X30"/>
    <mergeCell ref="Y30:AA30"/>
    <mergeCell ref="AB30:AD30"/>
    <mergeCell ref="AE30:AG30"/>
    <mergeCell ref="AH30:AJ30"/>
    <mergeCell ref="V34:X34"/>
    <mergeCell ref="Y34:AA34"/>
    <mergeCell ref="AB34:AD34"/>
    <mergeCell ref="AE34:AG34"/>
    <mergeCell ref="AH34:AJ34"/>
    <mergeCell ref="V35:X35"/>
    <mergeCell ref="Y35:AA35"/>
    <mergeCell ref="AB35:AD35"/>
    <mergeCell ref="AE35:AG35"/>
    <mergeCell ref="AH35:AJ35"/>
    <mergeCell ref="S36:S37"/>
    <mergeCell ref="T36:T37"/>
    <mergeCell ref="Y36:AA36"/>
    <mergeCell ref="AB36:AD36"/>
    <mergeCell ref="AE36:AG36"/>
    <mergeCell ref="AH36:AJ36"/>
    <mergeCell ref="AQ36:AQ37"/>
    <mergeCell ref="S38:S39"/>
    <mergeCell ref="T38:T39"/>
    <mergeCell ref="V38:X38"/>
    <mergeCell ref="AB38:AD38"/>
    <mergeCell ref="AE38:AG38"/>
    <mergeCell ref="AH38:AJ38"/>
    <mergeCell ref="AQ38:AQ39"/>
    <mergeCell ref="AH40:AJ40"/>
    <mergeCell ref="AQ40:AQ41"/>
    <mergeCell ref="S42:S43"/>
    <mergeCell ref="T42:T43"/>
    <mergeCell ref="V42:X42"/>
    <mergeCell ref="Y42:AA42"/>
    <mergeCell ref="AB42:AD42"/>
    <mergeCell ref="AE42:AG42"/>
    <mergeCell ref="AH42:AJ42"/>
    <mergeCell ref="AQ42:AQ43"/>
    <mergeCell ref="S40:S41"/>
    <mergeCell ref="T40:T41"/>
    <mergeCell ref="V40:X40"/>
    <mergeCell ref="Y40:AA40"/>
    <mergeCell ref="AB40:AD40"/>
    <mergeCell ref="AE40:AG40"/>
    <mergeCell ref="AH44:AJ44"/>
    <mergeCell ref="AQ44:AQ45"/>
    <mergeCell ref="V46:X46"/>
    <mergeCell ref="Y46:AA46"/>
    <mergeCell ref="AB46:AD46"/>
    <mergeCell ref="AE46:AG46"/>
    <mergeCell ref="AH46:AJ46"/>
    <mergeCell ref="S44:S45"/>
    <mergeCell ref="T44:T45"/>
    <mergeCell ref="V44:X44"/>
    <mergeCell ref="Y44:AA44"/>
    <mergeCell ref="AB44:AD44"/>
    <mergeCell ref="AE44:AG44"/>
    <mergeCell ref="V50:X50"/>
    <mergeCell ref="Y50:AA50"/>
    <mergeCell ref="AB50:AD50"/>
    <mergeCell ref="AE50:AG50"/>
    <mergeCell ref="AH50:AJ50"/>
    <mergeCell ref="V51:X51"/>
    <mergeCell ref="Y51:AA51"/>
    <mergeCell ref="AB51:AD51"/>
    <mergeCell ref="AE51:AG51"/>
    <mergeCell ref="AH51:AJ51"/>
    <mergeCell ref="AQ52:AQ53"/>
    <mergeCell ref="S54:S55"/>
    <mergeCell ref="T54:T55"/>
    <mergeCell ref="V54:X54"/>
    <mergeCell ref="AB54:AD54"/>
    <mergeCell ref="AE54:AG54"/>
    <mergeCell ref="AH54:AJ54"/>
    <mergeCell ref="AQ54:AQ55"/>
    <mergeCell ref="S52:S53"/>
    <mergeCell ref="T52:T53"/>
    <mergeCell ref="Y52:AA52"/>
    <mergeCell ref="AB52:AD52"/>
    <mergeCell ref="AE52:AG52"/>
    <mergeCell ref="AH52:AJ52"/>
    <mergeCell ref="AH56:AJ56"/>
    <mergeCell ref="AQ56:AQ57"/>
    <mergeCell ref="S58:S59"/>
    <mergeCell ref="T58:T59"/>
    <mergeCell ref="V58:X58"/>
    <mergeCell ref="Y58:AA58"/>
    <mergeCell ref="AB58:AD58"/>
    <mergeCell ref="AE58:AG58"/>
    <mergeCell ref="AH58:AJ58"/>
    <mergeCell ref="AQ58:AQ59"/>
    <mergeCell ref="S56:S57"/>
    <mergeCell ref="T56:T57"/>
    <mergeCell ref="V56:X56"/>
    <mergeCell ref="Y56:AA56"/>
    <mergeCell ref="AB56:AD56"/>
    <mergeCell ref="AE56:AG56"/>
    <mergeCell ref="AH60:AJ60"/>
    <mergeCell ref="AQ60:AQ61"/>
    <mergeCell ref="V62:X62"/>
    <mergeCell ref="Y62:AA62"/>
    <mergeCell ref="AB62:AD62"/>
    <mergeCell ref="AE62:AG62"/>
    <mergeCell ref="AH62:AJ62"/>
    <mergeCell ref="S60:S61"/>
    <mergeCell ref="T60:T61"/>
    <mergeCell ref="V60:X60"/>
    <mergeCell ref="Y60:AA60"/>
    <mergeCell ref="AB60:AD60"/>
    <mergeCell ref="AE60:AG60"/>
  </mergeCells>
  <conditionalFormatting sqref="A1:Q2 P3:Q38 H3:K38 A3:D38">
    <cfRule type="containsText" dxfId="1113" priority="1108" operator="containsText" text="Dundee">
      <formula>NOT(ISERROR(SEARCH("Dundee",A1)))</formula>
    </cfRule>
    <cfRule type="containsText" dxfId="1112" priority="1109" operator="containsText" text="Aberdeen">
      <formula>NOT(ISERROR(SEARCH("Aberdeen",A1)))</formula>
    </cfRule>
    <cfRule type="containsText" dxfId="1111" priority="1110" operator="containsText" text="St Andrews">
      <formula>NOT(ISERROR(SEARCH("St Andrews",A1)))</formula>
    </cfRule>
    <cfRule type="containsText" dxfId="1110" priority="1111" operator="containsText" text="Strath">
      <formula>NOT(ISERROR(SEARCH("Strath",A1)))</formula>
    </cfRule>
    <cfRule type="containsText" dxfId="1109" priority="1112" operator="containsText" text="Edinburgh">
      <formula>NOT(ISERROR(SEARCH("Edinburgh",A1)))</formula>
    </cfRule>
    <cfRule type="containsText" dxfId="1108" priority="1113" operator="containsText" text="Glasgow">
      <formula>NOT(ISERROR(SEARCH("Glasgow",A1)))</formula>
    </cfRule>
  </conditionalFormatting>
  <conditionalFormatting sqref="A1:L2 H3:K38 A3:D38">
    <cfRule type="containsText" dxfId="1107" priority="1107" operator="containsText" text="Mixed">
      <formula>NOT(ISERROR(SEARCH("Mixed",A1)))</formula>
    </cfRule>
  </conditionalFormatting>
  <conditionalFormatting sqref="L35:L38">
    <cfRule type="containsText" dxfId="1106" priority="1101" operator="containsText" text="Dundee">
      <formula>NOT(ISERROR(SEARCH("Dundee",L35)))</formula>
    </cfRule>
    <cfRule type="containsText" dxfId="1105" priority="1102" operator="containsText" text="Aberdeen">
      <formula>NOT(ISERROR(SEARCH("Aberdeen",L35)))</formula>
    </cfRule>
    <cfRule type="containsText" dxfId="1104" priority="1103" operator="containsText" text="St Andrews">
      <formula>NOT(ISERROR(SEARCH("St Andrews",L35)))</formula>
    </cfRule>
    <cfRule type="containsText" dxfId="1103" priority="1104" operator="containsText" text="Strath">
      <formula>NOT(ISERROR(SEARCH("Strath",L35)))</formula>
    </cfRule>
    <cfRule type="containsText" dxfId="1102" priority="1105" operator="containsText" text="Edinburgh">
      <formula>NOT(ISERROR(SEARCH("Edinburgh",L35)))</formula>
    </cfRule>
    <cfRule type="containsText" dxfId="1101" priority="1106" operator="containsText" text="Glasgow">
      <formula>NOT(ISERROR(SEARCH("Glasgow",L35)))</formula>
    </cfRule>
  </conditionalFormatting>
  <conditionalFormatting sqref="L35:L38">
    <cfRule type="containsText" dxfId="1100" priority="1100" operator="containsText" text="Mixed">
      <formula>NOT(ISERROR(SEARCH("Mixed",L35)))</formula>
    </cfRule>
  </conditionalFormatting>
  <conditionalFormatting sqref="S52 S54 S56 S58 S60">
    <cfRule type="containsText" dxfId="1099" priority="727" operator="containsText" text="Dundee">
      <formula>NOT(ISERROR(SEARCH("Dundee",S52)))</formula>
    </cfRule>
    <cfRule type="containsText" dxfId="1098" priority="728" operator="containsText" text="Aberdeen">
      <formula>NOT(ISERROR(SEARCH("Aberdeen",S52)))</formula>
    </cfRule>
    <cfRule type="containsText" dxfId="1097" priority="729" operator="containsText" text="St Andrews">
      <formula>NOT(ISERROR(SEARCH("St Andrews",S52)))</formula>
    </cfRule>
    <cfRule type="containsText" dxfId="1096" priority="730" operator="containsText" text="Strath">
      <formula>NOT(ISERROR(SEARCH("Strath",S52)))</formula>
    </cfRule>
    <cfRule type="containsText" dxfId="1095" priority="731" operator="containsText" text="Edinburgh">
      <formula>NOT(ISERROR(SEARCH("Edinburgh",S52)))</formula>
    </cfRule>
    <cfRule type="containsText" dxfId="1094" priority="732" operator="containsText" text="Glasgow">
      <formula>NOT(ISERROR(SEARCH("Glasgow",S52)))</formula>
    </cfRule>
  </conditionalFormatting>
  <conditionalFormatting sqref="R3:V3 R1:AJ2 R5:R13 U13 U11 U9 U7 U5:X5 R4:AJ4 Y3 AB3 AE3 AH3 S6:U6 S8:U8 S10:U10 S12:U12 Y6:AA7 AB8:AD9 AE10:AG11 AH12:AJ13">
    <cfRule type="containsText" dxfId="1093" priority="1094" operator="containsText" text="Dundee">
      <formula>NOT(ISERROR(SEARCH("Dundee",R1)))</formula>
    </cfRule>
    <cfRule type="containsText" dxfId="1092" priority="1095" operator="containsText" text="Aberdeen">
      <formula>NOT(ISERROR(SEARCH("Aberdeen",R1)))</formula>
    </cfRule>
    <cfRule type="containsText" dxfId="1091" priority="1096" operator="containsText" text="St Andrews">
      <formula>NOT(ISERROR(SEARCH("St Andrews",R1)))</formula>
    </cfRule>
    <cfRule type="containsText" dxfId="1090" priority="1097" operator="containsText" text="Strath">
      <formula>NOT(ISERROR(SEARCH("Strath",R1)))</formula>
    </cfRule>
    <cfRule type="containsText" dxfId="1089" priority="1098" operator="containsText" text="Edinburgh">
      <formula>NOT(ISERROR(SEARCH("Edinburgh",R1)))</formula>
    </cfRule>
    <cfRule type="containsText" dxfId="1088" priority="1099" operator="containsText" text="Glasgow">
      <formula>NOT(ISERROR(SEARCH("Glasgow",R1)))</formula>
    </cfRule>
  </conditionalFormatting>
  <conditionalFormatting sqref="V6:X6">
    <cfRule type="containsText" dxfId="1087" priority="1088" operator="containsText" text="Dundee">
      <formula>NOT(ISERROR(SEARCH("Dundee",V6)))</formula>
    </cfRule>
    <cfRule type="containsText" dxfId="1086" priority="1089" operator="containsText" text="Aberdeen">
      <formula>NOT(ISERROR(SEARCH("Aberdeen",V6)))</formula>
    </cfRule>
    <cfRule type="containsText" dxfId="1085" priority="1090" operator="containsText" text="St Andrews">
      <formula>NOT(ISERROR(SEARCH("St Andrews",V6)))</formula>
    </cfRule>
    <cfRule type="containsText" dxfId="1084" priority="1091" operator="containsText" text="Strath">
      <formula>NOT(ISERROR(SEARCH("Strath",V6)))</formula>
    </cfRule>
    <cfRule type="containsText" dxfId="1083" priority="1092" operator="containsText" text="Edinburgh">
      <formula>NOT(ISERROR(SEARCH("Edinburgh",V6)))</formula>
    </cfRule>
    <cfRule type="containsText" dxfId="1082" priority="1093" operator="containsText" text="Glasgow">
      <formula>NOT(ISERROR(SEARCH("Glasgow",V6)))</formula>
    </cfRule>
  </conditionalFormatting>
  <conditionalFormatting sqref="V8:X8">
    <cfRule type="containsText" dxfId="1081" priority="1082" operator="containsText" text="Dundee">
      <formula>NOT(ISERROR(SEARCH("Dundee",V8)))</formula>
    </cfRule>
    <cfRule type="containsText" dxfId="1080" priority="1083" operator="containsText" text="Aberdeen">
      <formula>NOT(ISERROR(SEARCH("Aberdeen",V8)))</formula>
    </cfRule>
    <cfRule type="containsText" dxfId="1079" priority="1084" operator="containsText" text="St Andrews">
      <formula>NOT(ISERROR(SEARCH("St Andrews",V8)))</formula>
    </cfRule>
    <cfRule type="containsText" dxfId="1078" priority="1085" operator="containsText" text="Strath">
      <formula>NOT(ISERROR(SEARCH("Strath",V8)))</formula>
    </cfRule>
    <cfRule type="containsText" dxfId="1077" priority="1086" operator="containsText" text="Edinburgh">
      <formula>NOT(ISERROR(SEARCH("Edinburgh",V8)))</formula>
    </cfRule>
    <cfRule type="containsText" dxfId="1076" priority="1087" operator="containsText" text="Glasgow">
      <formula>NOT(ISERROR(SEARCH("Glasgow",V8)))</formula>
    </cfRule>
  </conditionalFormatting>
  <conditionalFormatting sqref="Y8:AA8">
    <cfRule type="containsText" dxfId="1075" priority="1076" operator="containsText" text="Dundee">
      <formula>NOT(ISERROR(SEARCH("Dundee",Y8)))</formula>
    </cfRule>
    <cfRule type="containsText" dxfId="1074" priority="1077" operator="containsText" text="Aberdeen">
      <formula>NOT(ISERROR(SEARCH("Aberdeen",Y8)))</formula>
    </cfRule>
    <cfRule type="containsText" dxfId="1073" priority="1078" operator="containsText" text="St Andrews">
      <formula>NOT(ISERROR(SEARCH("St Andrews",Y8)))</formula>
    </cfRule>
    <cfRule type="containsText" dxfId="1072" priority="1079" operator="containsText" text="Strath">
      <formula>NOT(ISERROR(SEARCH("Strath",Y8)))</formula>
    </cfRule>
    <cfRule type="containsText" dxfId="1071" priority="1080" operator="containsText" text="Edinburgh">
      <formula>NOT(ISERROR(SEARCH("Edinburgh",Y8)))</formula>
    </cfRule>
    <cfRule type="containsText" dxfId="1070" priority="1081" operator="containsText" text="Glasgow">
      <formula>NOT(ISERROR(SEARCH("Glasgow",Y8)))</formula>
    </cfRule>
  </conditionalFormatting>
  <conditionalFormatting sqref="AB6:AG6">
    <cfRule type="containsText" dxfId="1069" priority="1070" operator="containsText" text="Dundee">
      <formula>NOT(ISERROR(SEARCH("Dundee",AB6)))</formula>
    </cfRule>
    <cfRule type="containsText" dxfId="1068" priority="1071" operator="containsText" text="Aberdeen">
      <formula>NOT(ISERROR(SEARCH("Aberdeen",AB6)))</formula>
    </cfRule>
    <cfRule type="containsText" dxfId="1067" priority="1072" operator="containsText" text="St Andrews">
      <formula>NOT(ISERROR(SEARCH("St Andrews",AB6)))</formula>
    </cfRule>
    <cfRule type="containsText" dxfId="1066" priority="1073" operator="containsText" text="Strath">
      <formula>NOT(ISERROR(SEARCH("Strath",AB6)))</formula>
    </cfRule>
    <cfRule type="containsText" dxfId="1065" priority="1074" operator="containsText" text="Edinburgh">
      <formula>NOT(ISERROR(SEARCH("Edinburgh",AB6)))</formula>
    </cfRule>
    <cfRule type="containsText" dxfId="1064" priority="1075" operator="containsText" text="Glasgow">
      <formula>NOT(ISERROR(SEARCH("Glasgow",AB6)))</formula>
    </cfRule>
  </conditionalFormatting>
  <conditionalFormatting sqref="AE8:AJ8">
    <cfRule type="containsText" dxfId="1063" priority="1064" operator="containsText" text="Dundee">
      <formula>NOT(ISERROR(SEARCH("Dundee",AE8)))</formula>
    </cfRule>
    <cfRule type="containsText" dxfId="1062" priority="1065" operator="containsText" text="Aberdeen">
      <formula>NOT(ISERROR(SEARCH("Aberdeen",AE8)))</formula>
    </cfRule>
    <cfRule type="containsText" dxfId="1061" priority="1066" operator="containsText" text="St Andrews">
      <formula>NOT(ISERROR(SEARCH("St Andrews",AE8)))</formula>
    </cfRule>
    <cfRule type="containsText" dxfId="1060" priority="1067" operator="containsText" text="Strath">
      <formula>NOT(ISERROR(SEARCH("Strath",AE8)))</formula>
    </cfRule>
    <cfRule type="containsText" dxfId="1059" priority="1068" operator="containsText" text="Edinburgh">
      <formula>NOT(ISERROR(SEARCH("Edinburgh",AE8)))</formula>
    </cfRule>
    <cfRule type="containsText" dxfId="1058" priority="1069" operator="containsText" text="Glasgow">
      <formula>NOT(ISERROR(SEARCH("Glasgow",AE8)))</formula>
    </cfRule>
  </conditionalFormatting>
  <conditionalFormatting sqref="V10:AD10">
    <cfRule type="containsText" dxfId="1057" priority="1058" operator="containsText" text="Dundee">
      <formula>NOT(ISERROR(SEARCH("Dundee",V10)))</formula>
    </cfRule>
    <cfRule type="containsText" dxfId="1056" priority="1059" operator="containsText" text="Aberdeen">
      <formula>NOT(ISERROR(SEARCH("Aberdeen",V10)))</formula>
    </cfRule>
    <cfRule type="containsText" dxfId="1055" priority="1060" operator="containsText" text="St Andrews">
      <formula>NOT(ISERROR(SEARCH("St Andrews",V10)))</formula>
    </cfRule>
    <cfRule type="containsText" dxfId="1054" priority="1061" operator="containsText" text="Strath">
      <formula>NOT(ISERROR(SEARCH("Strath",V10)))</formula>
    </cfRule>
    <cfRule type="containsText" dxfId="1053" priority="1062" operator="containsText" text="Edinburgh">
      <formula>NOT(ISERROR(SEARCH("Edinburgh",V10)))</formula>
    </cfRule>
    <cfRule type="containsText" dxfId="1052" priority="1063" operator="containsText" text="Glasgow">
      <formula>NOT(ISERROR(SEARCH("Glasgow",V10)))</formula>
    </cfRule>
  </conditionalFormatting>
  <conditionalFormatting sqref="AH10:AJ10">
    <cfRule type="containsText" dxfId="1051" priority="1052" operator="containsText" text="Dundee">
      <formula>NOT(ISERROR(SEARCH("Dundee",AH10)))</formula>
    </cfRule>
    <cfRule type="containsText" dxfId="1050" priority="1053" operator="containsText" text="Aberdeen">
      <formula>NOT(ISERROR(SEARCH("Aberdeen",AH10)))</formula>
    </cfRule>
    <cfRule type="containsText" dxfId="1049" priority="1054" operator="containsText" text="St Andrews">
      <formula>NOT(ISERROR(SEARCH("St Andrews",AH10)))</formula>
    </cfRule>
    <cfRule type="containsText" dxfId="1048" priority="1055" operator="containsText" text="Strath">
      <formula>NOT(ISERROR(SEARCH("Strath",AH10)))</formula>
    </cfRule>
    <cfRule type="containsText" dxfId="1047" priority="1056" operator="containsText" text="Edinburgh">
      <formula>NOT(ISERROR(SEARCH("Edinburgh",AH10)))</formula>
    </cfRule>
    <cfRule type="containsText" dxfId="1046" priority="1057" operator="containsText" text="Glasgow">
      <formula>NOT(ISERROR(SEARCH("Glasgow",AH10)))</formula>
    </cfRule>
  </conditionalFormatting>
  <conditionalFormatting sqref="V12:X12">
    <cfRule type="containsText" dxfId="1045" priority="1046" operator="containsText" text="Dundee">
      <formula>NOT(ISERROR(SEARCH("Dundee",V12)))</formula>
    </cfRule>
    <cfRule type="containsText" dxfId="1044" priority="1047" operator="containsText" text="Aberdeen">
      <formula>NOT(ISERROR(SEARCH("Aberdeen",V12)))</formula>
    </cfRule>
    <cfRule type="containsText" dxfId="1043" priority="1048" operator="containsText" text="St Andrews">
      <formula>NOT(ISERROR(SEARCH("St Andrews",V12)))</formula>
    </cfRule>
    <cfRule type="containsText" dxfId="1042" priority="1049" operator="containsText" text="Strath">
      <formula>NOT(ISERROR(SEARCH("Strath",V12)))</formula>
    </cfRule>
    <cfRule type="containsText" dxfId="1041" priority="1050" operator="containsText" text="Edinburgh">
      <formula>NOT(ISERROR(SEARCH("Edinburgh",V12)))</formula>
    </cfRule>
    <cfRule type="containsText" dxfId="1040" priority="1051" operator="containsText" text="Glasgow">
      <formula>NOT(ISERROR(SEARCH("Glasgow",V12)))</formula>
    </cfRule>
  </conditionalFormatting>
  <conditionalFormatting sqref="Y12:AA12">
    <cfRule type="containsText" dxfId="1039" priority="1040" operator="containsText" text="Dundee">
      <formula>NOT(ISERROR(SEARCH("Dundee",Y12)))</formula>
    </cfRule>
    <cfRule type="containsText" dxfId="1038" priority="1041" operator="containsText" text="Aberdeen">
      <formula>NOT(ISERROR(SEARCH("Aberdeen",Y12)))</formula>
    </cfRule>
    <cfRule type="containsText" dxfId="1037" priority="1042" operator="containsText" text="St Andrews">
      <formula>NOT(ISERROR(SEARCH("St Andrews",Y12)))</formula>
    </cfRule>
    <cfRule type="containsText" dxfId="1036" priority="1043" operator="containsText" text="Strath">
      <formula>NOT(ISERROR(SEARCH("Strath",Y12)))</formula>
    </cfRule>
    <cfRule type="containsText" dxfId="1035" priority="1044" operator="containsText" text="Edinburgh">
      <formula>NOT(ISERROR(SEARCH("Edinburgh",Y12)))</formula>
    </cfRule>
    <cfRule type="containsText" dxfId="1034" priority="1045" operator="containsText" text="Glasgow">
      <formula>NOT(ISERROR(SEARCH("Glasgow",Y12)))</formula>
    </cfRule>
  </conditionalFormatting>
  <conditionalFormatting sqref="AB12:AD12">
    <cfRule type="containsText" dxfId="1033" priority="1034" operator="containsText" text="Dundee">
      <formula>NOT(ISERROR(SEARCH("Dundee",AB12)))</formula>
    </cfRule>
    <cfRule type="containsText" dxfId="1032" priority="1035" operator="containsText" text="Aberdeen">
      <formula>NOT(ISERROR(SEARCH("Aberdeen",AB12)))</formula>
    </cfRule>
    <cfRule type="containsText" dxfId="1031" priority="1036" operator="containsText" text="St Andrews">
      <formula>NOT(ISERROR(SEARCH("St Andrews",AB12)))</formula>
    </cfRule>
    <cfRule type="containsText" dxfId="1030" priority="1037" operator="containsText" text="Strath">
      <formula>NOT(ISERROR(SEARCH("Strath",AB12)))</formula>
    </cfRule>
    <cfRule type="containsText" dxfId="1029" priority="1038" operator="containsText" text="Edinburgh">
      <formula>NOT(ISERROR(SEARCH("Edinburgh",AB12)))</formula>
    </cfRule>
    <cfRule type="containsText" dxfId="1028" priority="1039" operator="containsText" text="Glasgow">
      <formula>NOT(ISERROR(SEARCH("Glasgow",AB12)))</formula>
    </cfRule>
  </conditionalFormatting>
  <conditionalFormatting sqref="AE12:AG12">
    <cfRule type="containsText" dxfId="1027" priority="1028" operator="containsText" text="Dundee">
      <formula>NOT(ISERROR(SEARCH("Dundee",AE12)))</formula>
    </cfRule>
    <cfRule type="containsText" dxfId="1026" priority="1029" operator="containsText" text="Aberdeen">
      <formula>NOT(ISERROR(SEARCH("Aberdeen",AE12)))</formula>
    </cfRule>
    <cfRule type="containsText" dxfId="1025" priority="1030" operator="containsText" text="St Andrews">
      <formula>NOT(ISERROR(SEARCH("St Andrews",AE12)))</formula>
    </cfRule>
    <cfRule type="containsText" dxfId="1024" priority="1031" operator="containsText" text="Strath">
      <formula>NOT(ISERROR(SEARCH("Strath",AE12)))</formula>
    </cfRule>
    <cfRule type="containsText" dxfId="1023" priority="1032" operator="containsText" text="Edinburgh">
      <formula>NOT(ISERROR(SEARCH("Edinburgh",AE12)))</formula>
    </cfRule>
    <cfRule type="containsText" dxfId="1022" priority="1033" operator="containsText" text="Glasgow">
      <formula>NOT(ISERROR(SEARCH("Glasgow",AE12)))</formula>
    </cfRule>
  </conditionalFormatting>
  <conditionalFormatting sqref="AK3:AR4 AK5:AP13 AQ6:AR6 AQ8:AR8 AQ10:AR10 AQ12:AR12 AT3">
    <cfRule type="containsText" dxfId="1021" priority="1022" operator="containsText" text="Dundee">
      <formula>NOT(ISERROR(SEARCH("Dundee",AK3)))</formula>
    </cfRule>
    <cfRule type="containsText" dxfId="1020" priority="1023" operator="containsText" text="Aberdeen">
      <formula>NOT(ISERROR(SEARCH("Aberdeen",AK3)))</formula>
    </cfRule>
    <cfRule type="containsText" dxfId="1019" priority="1024" operator="containsText" text="St Andrews">
      <formula>NOT(ISERROR(SEARCH("St Andrews",AK3)))</formula>
    </cfRule>
    <cfRule type="containsText" dxfId="1018" priority="1025" operator="containsText" text="Strath">
      <formula>NOT(ISERROR(SEARCH("Strath",AK3)))</formula>
    </cfRule>
    <cfRule type="containsText" dxfId="1017" priority="1026" operator="containsText" text="Edinburgh">
      <formula>NOT(ISERROR(SEARCH("Edinburgh",AK3)))</formula>
    </cfRule>
    <cfRule type="containsText" dxfId="1016" priority="1027" operator="containsText" text="Glasgow">
      <formula>NOT(ISERROR(SEARCH("Glasgow",AK3)))</formula>
    </cfRule>
  </conditionalFormatting>
  <conditionalFormatting sqref="V14 Y14 AB14 AE14 AH14 V15:AJ15">
    <cfRule type="containsText" dxfId="1015" priority="1016" operator="containsText" text="Dundee">
      <formula>NOT(ISERROR(SEARCH("Dundee",V14)))</formula>
    </cfRule>
    <cfRule type="containsText" dxfId="1014" priority="1017" operator="containsText" text="Aberdeen">
      <formula>NOT(ISERROR(SEARCH("Aberdeen",V14)))</formula>
    </cfRule>
    <cfRule type="containsText" dxfId="1013" priority="1018" operator="containsText" text="St Andrews">
      <formula>NOT(ISERROR(SEARCH("St Andrews",V14)))</formula>
    </cfRule>
    <cfRule type="containsText" dxfId="1012" priority="1019" operator="containsText" text="Strath">
      <formula>NOT(ISERROR(SEARCH("Strath",V14)))</formula>
    </cfRule>
    <cfRule type="containsText" dxfId="1011" priority="1020" operator="containsText" text="Edinburgh">
      <formula>NOT(ISERROR(SEARCH("Edinburgh",V14)))</formula>
    </cfRule>
    <cfRule type="containsText" dxfId="1010" priority="1021" operator="containsText" text="Glasgow">
      <formula>NOT(ISERROR(SEARCH("Glasgow",V14)))</formula>
    </cfRule>
  </conditionalFormatting>
  <conditionalFormatting sqref="T19:V19 T17:AJ18 U29 U27 U25 U23 U21:X21 T20:AJ20 T22:U22 T24:U24 T26:U26 T28:U28 Y19 AB19 AE19 AH19 Y22:AA23 AB24:AD25 AE26:AG27 AH28:AJ29">
    <cfRule type="containsText" dxfId="1009" priority="1010" operator="containsText" text="Dundee">
      <formula>NOT(ISERROR(SEARCH("Dundee",T17)))</formula>
    </cfRule>
    <cfRule type="containsText" dxfId="1008" priority="1011" operator="containsText" text="Aberdeen">
      <formula>NOT(ISERROR(SEARCH("Aberdeen",T17)))</formula>
    </cfRule>
    <cfRule type="containsText" dxfId="1007" priority="1012" operator="containsText" text="St Andrews">
      <formula>NOT(ISERROR(SEARCH("St Andrews",T17)))</formula>
    </cfRule>
    <cfRule type="containsText" dxfId="1006" priority="1013" operator="containsText" text="Strath">
      <formula>NOT(ISERROR(SEARCH("Strath",T17)))</formula>
    </cfRule>
    <cfRule type="containsText" dxfId="1005" priority="1014" operator="containsText" text="Edinburgh">
      <formula>NOT(ISERROR(SEARCH("Edinburgh",T17)))</formula>
    </cfRule>
    <cfRule type="containsText" dxfId="1004" priority="1015" operator="containsText" text="Glasgow">
      <formula>NOT(ISERROR(SEARCH("Glasgow",T17)))</formula>
    </cfRule>
  </conditionalFormatting>
  <conditionalFormatting sqref="V22:X22">
    <cfRule type="containsText" dxfId="1003" priority="1004" operator="containsText" text="Dundee">
      <formula>NOT(ISERROR(SEARCH("Dundee",V22)))</formula>
    </cfRule>
    <cfRule type="containsText" dxfId="1002" priority="1005" operator="containsText" text="Aberdeen">
      <formula>NOT(ISERROR(SEARCH("Aberdeen",V22)))</formula>
    </cfRule>
    <cfRule type="containsText" dxfId="1001" priority="1006" operator="containsText" text="St Andrews">
      <formula>NOT(ISERROR(SEARCH("St Andrews",V22)))</formula>
    </cfRule>
    <cfRule type="containsText" dxfId="1000" priority="1007" operator="containsText" text="Strath">
      <formula>NOT(ISERROR(SEARCH("Strath",V22)))</formula>
    </cfRule>
    <cfRule type="containsText" dxfId="999" priority="1008" operator="containsText" text="Edinburgh">
      <formula>NOT(ISERROR(SEARCH("Edinburgh",V22)))</formula>
    </cfRule>
    <cfRule type="containsText" dxfId="998" priority="1009" operator="containsText" text="Glasgow">
      <formula>NOT(ISERROR(SEARCH("Glasgow",V22)))</formula>
    </cfRule>
  </conditionalFormatting>
  <conditionalFormatting sqref="V24:X24">
    <cfRule type="containsText" dxfId="997" priority="998" operator="containsText" text="Dundee">
      <formula>NOT(ISERROR(SEARCH("Dundee",V24)))</formula>
    </cfRule>
    <cfRule type="containsText" dxfId="996" priority="999" operator="containsText" text="Aberdeen">
      <formula>NOT(ISERROR(SEARCH("Aberdeen",V24)))</formula>
    </cfRule>
    <cfRule type="containsText" dxfId="995" priority="1000" operator="containsText" text="St Andrews">
      <formula>NOT(ISERROR(SEARCH("St Andrews",V24)))</formula>
    </cfRule>
    <cfRule type="containsText" dxfId="994" priority="1001" operator="containsText" text="Strath">
      <formula>NOT(ISERROR(SEARCH("Strath",V24)))</formula>
    </cfRule>
    <cfRule type="containsText" dxfId="993" priority="1002" operator="containsText" text="Edinburgh">
      <formula>NOT(ISERROR(SEARCH("Edinburgh",V24)))</formula>
    </cfRule>
    <cfRule type="containsText" dxfId="992" priority="1003" operator="containsText" text="Glasgow">
      <formula>NOT(ISERROR(SEARCH("Glasgow",V24)))</formula>
    </cfRule>
  </conditionalFormatting>
  <conditionalFormatting sqref="Y24:AA24">
    <cfRule type="containsText" dxfId="991" priority="992" operator="containsText" text="Dundee">
      <formula>NOT(ISERROR(SEARCH("Dundee",Y24)))</formula>
    </cfRule>
    <cfRule type="containsText" dxfId="990" priority="993" operator="containsText" text="Aberdeen">
      <formula>NOT(ISERROR(SEARCH("Aberdeen",Y24)))</formula>
    </cfRule>
    <cfRule type="containsText" dxfId="989" priority="994" operator="containsText" text="St Andrews">
      <formula>NOT(ISERROR(SEARCH("St Andrews",Y24)))</formula>
    </cfRule>
    <cfRule type="containsText" dxfId="988" priority="995" operator="containsText" text="Strath">
      <formula>NOT(ISERROR(SEARCH("Strath",Y24)))</formula>
    </cfRule>
    <cfRule type="containsText" dxfId="987" priority="996" operator="containsText" text="Edinburgh">
      <formula>NOT(ISERROR(SEARCH("Edinburgh",Y24)))</formula>
    </cfRule>
    <cfRule type="containsText" dxfId="986" priority="997" operator="containsText" text="Glasgow">
      <formula>NOT(ISERROR(SEARCH("Glasgow",Y24)))</formula>
    </cfRule>
  </conditionalFormatting>
  <conditionalFormatting sqref="AB22:AJ22">
    <cfRule type="containsText" dxfId="985" priority="986" operator="containsText" text="Dundee">
      <formula>NOT(ISERROR(SEARCH("Dundee",AB22)))</formula>
    </cfRule>
    <cfRule type="containsText" dxfId="984" priority="987" operator="containsText" text="Aberdeen">
      <formula>NOT(ISERROR(SEARCH("Aberdeen",AB22)))</formula>
    </cfRule>
    <cfRule type="containsText" dxfId="983" priority="988" operator="containsText" text="St Andrews">
      <formula>NOT(ISERROR(SEARCH("St Andrews",AB22)))</formula>
    </cfRule>
    <cfRule type="containsText" dxfId="982" priority="989" operator="containsText" text="Strath">
      <formula>NOT(ISERROR(SEARCH("Strath",AB22)))</formula>
    </cfRule>
    <cfRule type="containsText" dxfId="981" priority="990" operator="containsText" text="Edinburgh">
      <formula>NOT(ISERROR(SEARCH("Edinburgh",AB22)))</formula>
    </cfRule>
    <cfRule type="containsText" dxfId="980" priority="991" operator="containsText" text="Glasgow">
      <formula>NOT(ISERROR(SEARCH("Glasgow",AB22)))</formula>
    </cfRule>
  </conditionalFormatting>
  <conditionalFormatting sqref="AE24:AJ24">
    <cfRule type="containsText" dxfId="979" priority="980" operator="containsText" text="Dundee">
      <formula>NOT(ISERROR(SEARCH("Dundee",AE24)))</formula>
    </cfRule>
    <cfRule type="containsText" dxfId="978" priority="981" operator="containsText" text="Aberdeen">
      <formula>NOT(ISERROR(SEARCH("Aberdeen",AE24)))</formula>
    </cfRule>
    <cfRule type="containsText" dxfId="977" priority="982" operator="containsText" text="St Andrews">
      <formula>NOT(ISERROR(SEARCH("St Andrews",AE24)))</formula>
    </cfRule>
    <cfRule type="containsText" dxfId="976" priority="983" operator="containsText" text="Strath">
      <formula>NOT(ISERROR(SEARCH("Strath",AE24)))</formula>
    </cfRule>
    <cfRule type="containsText" dxfId="975" priority="984" operator="containsText" text="Edinburgh">
      <formula>NOT(ISERROR(SEARCH("Edinburgh",AE24)))</formula>
    </cfRule>
    <cfRule type="containsText" dxfId="974" priority="985" operator="containsText" text="Glasgow">
      <formula>NOT(ISERROR(SEARCH("Glasgow",AE24)))</formula>
    </cfRule>
  </conditionalFormatting>
  <conditionalFormatting sqref="V26:AD26">
    <cfRule type="containsText" dxfId="973" priority="974" operator="containsText" text="Dundee">
      <formula>NOT(ISERROR(SEARCH("Dundee",V26)))</formula>
    </cfRule>
    <cfRule type="containsText" dxfId="972" priority="975" operator="containsText" text="Aberdeen">
      <formula>NOT(ISERROR(SEARCH("Aberdeen",V26)))</formula>
    </cfRule>
    <cfRule type="containsText" dxfId="971" priority="976" operator="containsText" text="St Andrews">
      <formula>NOT(ISERROR(SEARCH("St Andrews",V26)))</formula>
    </cfRule>
    <cfRule type="containsText" dxfId="970" priority="977" operator="containsText" text="Strath">
      <formula>NOT(ISERROR(SEARCH("Strath",V26)))</formula>
    </cfRule>
    <cfRule type="containsText" dxfId="969" priority="978" operator="containsText" text="Edinburgh">
      <formula>NOT(ISERROR(SEARCH("Edinburgh",V26)))</formula>
    </cfRule>
    <cfRule type="containsText" dxfId="968" priority="979" operator="containsText" text="Glasgow">
      <formula>NOT(ISERROR(SEARCH("Glasgow",V26)))</formula>
    </cfRule>
  </conditionalFormatting>
  <conditionalFormatting sqref="AH26:AJ26">
    <cfRule type="containsText" dxfId="967" priority="968" operator="containsText" text="Dundee">
      <formula>NOT(ISERROR(SEARCH("Dundee",AH26)))</formula>
    </cfRule>
    <cfRule type="containsText" dxfId="966" priority="969" operator="containsText" text="Aberdeen">
      <formula>NOT(ISERROR(SEARCH("Aberdeen",AH26)))</formula>
    </cfRule>
    <cfRule type="containsText" dxfId="965" priority="970" operator="containsText" text="St Andrews">
      <formula>NOT(ISERROR(SEARCH("St Andrews",AH26)))</formula>
    </cfRule>
    <cfRule type="containsText" dxfId="964" priority="971" operator="containsText" text="Strath">
      <formula>NOT(ISERROR(SEARCH("Strath",AH26)))</formula>
    </cfRule>
    <cfRule type="containsText" dxfId="963" priority="972" operator="containsText" text="Edinburgh">
      <formula>NOT(ISERROR(SEARCH("Edinburgh",AH26)))</formula>
    </cfRule>
    <cfRule type="containsText" dxfId="962" priority="973" operator="containsText" text="Glasgow">
      <formula>NOT(ISERROR(SEARCH("Glasgow",AH26)))</formula>
    </cfRule>
  </conditionalFormatting>
  <conditionalFormatting sqref="V28:X28">
    <cfRule type="containsText" dxfId="961" priority="962" operator="containsText" text="Dundee">
      <formula>NOT(ISERROR(SEARCH("Dundee",V28)))</formula>
    </cfRule>
    <cfRule type="containsText" dxfId="960" priority="963" operator="containsText" text="Aberdeen">
      <formula>NOT(ISERROR(SEARCH("Aberdeen",V28)))</formula>
    </cfRule>
    <cfRule type="containsText" dxfId="959" priority="964" operator="containsText" text="St Andrews">
      <formula>NOT(ISERROR(SEARCH("St Andrews",V28)))</formula>
    </cfRule>
    <cfRule type="containsText" dxfId="958" priority="965" operator="containsText" text="Strath">
      <formula>NOT(ISERROR(SEARCH("Strath",V28)))</formula>
    </cfRule>
    <cfRule type="containsText" dxfId="957" priority="966" operator="containsText" text="Edinburgh">
      <formula>NOT(ISERROR(SEARCH("Edinburgh",V28)))</formula>
    </cfRule>
    <cfRule type="containsText" dxfId="956" priority="967" operator="containsText" text="Glasgow">
      <formula>NOT(ISERROR(SEARCH("Glasgow",V28)))</formula>
    </cfRule>
  </conditionalFormatting>
  <conditionalFormatting sqref="Y28:AA28">
    <cfRule type="containsText" dxfId="955" priority="956" operator="containsText" text="Dundee">
      <formula>NOT(ISERROR(SEARCH("Dundee",Y28)))</formula>
    </cfRule>
    <cfRule type="containsText" dxfId="954" priority="957" operator="containsText" text="Aberdeen">
      <formula>NOT(ISERROR(SEARCH("Aberdeen",Y28)))</formula>
    </cfRule>
    <cfRule type="containsText" dxfId="953" priority="958" operator="containsText" text="St Andrews">
      <formula>NOT(ISERROR(SEARCH("St Andrews",Y28)))</formula>
    </cfRule>
    <cfRule type="containsText" dxfId="952" priority="959" operator="containsText" text="Strath">
      <formula>NOT(ISERROR(SEARCH("Strath",Y28)))</formula>
    </cfRule>
    <cfRule type="containsText" dxfId="951" priority="960" operator="containsText" text="Edinburgh">
      <formula>NOT(ISERROR(SEARCH("Edinburgh",Y28)))</formula>
    </cfRule>
    <cfRule type="containsText" dxfId="950" priority="961" operator="containsText" text="Glasgow">
      <formula>NOT(ISERROR(SEARCH("Glasgow",Y28)))</formula>
    </cfRule>
  </conditionalFormatting>
  <conditionalFormatting sqref="AB28:AD28">
    <cfRule type="containsText" dxfId="949" priority="950" operator="containsText" text="Dundee">
      <formula>NOT(ISERROR(SEARCH("Dundee",AB28)))</formula>
    </cfRule>
    <cfRule type="containsText" dxfId="948" priority="951" operator="containsText" text="Aberdeen">
      <formula>NOT(ISERROR(SEARCH("Aberdeen",AB28)))</formula>
    </cfRule>
    <cfRule type="containsText" dxfId="947" priority="952" operator="containsText" text="St Andrews">
      <formula>NOT(ISERROR(SEARCH("St Andrews",AB28)))</formula>
    </cfRule>
    <cfRule type="containsText" dxfId="946" priority="953" operator="containsText" text="Strath">
      <formula>NOT(ISERROR(SEARCH("Strath",AB28)))</formula>
    </cfRule>
    <cfRule type="containsText" dxfId="945" priority="954" operator="containsText" text="Edinburgh">
      <formula>NOT(ISERROR(SEARCH("Edinburgh",AB28)))</formula>
    </cfRule>
    <cfRule type="containsText" dxfId="944" priority="955" operator="containsText" text="Glasgow">
      <formula>NOT(ISERROR(SEARCH("Glasgow",AB28)))</formula>
    </cfRule>
  </conditionalFormatting>
  <conditionalFormatting sqref="AE28:AG28">
    <cfRule type="containsText" dxfId="943" priority="944" operator="containsText" text="Dundee">
      <formula>NOT(ISERROR(SEARCH("Dundee",AE28)))</formula>
    </cfRule>
    <cfRule type="containsText" dxfId="942" priority="945" operator="containsText" text="Aberdeen">
      <formula>NOT(ISERROR(SEARCH("Aberdeen",AE28)))</formula>
    </cfRule>
    <cfRule type="containsText" dxfId="941" priority="946" operator="containsText" text="St Andrews">
      <formula>NOT(ISERROR(SEARCH("St Andrews",AE28)))</formula>
    </cfRule>
    <cfRule type="containsText" dxfId="940" priority="947" operator="containsText" text="Strath">
      <formula>NOT(ISERROR(SEARCH("Strath",AE28)))</formula>
    </cfRule>
    <cfRule type="containsText" dxfId="939" priority="948" operator="containsText" text="Edinburgh">
      <formula>NOT(ISERROR(SEARCH("Edinburgh",AE28)))</formula>
    </cfRule>
    <cfRule type="containsText" dxfId="938" priority="949" operator="containsText" text="Glasgow">
      <formula>NOT(ISERROR(SEARCH("Glasgow",AE28)))</formula>
    </cfRule>
  </conditionalFormatting>
  <conditionalFormatting sqref="AQ22:AR22 AQ24:AR24 AQ26:AR26 AQ28:AR28 AK19:AR20 AK21:AP29">
    <cfRule type="containsText" dxfId="937" priority="938" operator="containsText" text="Dundee">
      <formula>NOT(ISERROR(SEARCH("Dundee",AK19)))</formula>
    </cfRule>
    <cfRule type="containsText" dxfId="936" priority="939" operator="containsText" text="Aberdeen">
      <formula>NOT(ISERROR(SEARCH("Aberdeen",AK19)))</formula>
    </cfRule>
    <cfRule type="containsText" dxfId="935" priority="940" operator="containsText" text="St Andrews">
      <formula>NOT(ISERROR(SEARCH("St Andrews",AK19)))</formula>
    </cfRule>
    <cfRule type="containsText" dxfId="934" priority="941" operator="containsText" text="Strath">
      <formula>NOT(ISERROR(SEARCH("Strath",AK19)))</formula>
    </cfRule>
    <cfRule type="containsText" dxfId="933" priority="942" operator="containsText" text="Edinburgh">
      <formula>NOT(ISERROR(SEARCH("Edinburgh",AK19)))</formula>
    </cfRule>
    <cfRule type="containsText" dxfId="932" priority="943" operator="containsText" text="Glasgow">
      <formula>NOT(ISERROR(SEARCH("Glasgow",AK19)))</formula>
    </cfRule>
  </conditionalFormatting>
  <conditionalFormatting sqref="V30 Y30 AB30 AE30 AH30 V31:AJ31">
    <cfRule type="containsText" dxfId="931" priority="932" operator="containsText" text="Dundee">
      <formula>NOT(ISERROR(SEARCH("Dundee",V30)))</formula>
    </cfRule>
    <cfRule type="containsText" dxfId="930" priority="933" operator="containsText" text="Aberdeen">
      <formula>NOT(ISERROR(SEARCH("Aberdeen",V30)))</formula>
    </cfRule>
    <cfRule type="containsText" dxfId="929" priority="934" operator="containsText" text="St Andrews">
      <formula>NOT(ISERROR(SEARCH("St Andrews",V30)))</formula>
    </cfRule>
    <cfRule type="containsText" dxfId="928" priority="935" operator="containsText" text="Strath">
      <formula>NOT(ISERROR(SEARCH("Strath",V30)))</formula>
    </cfRule>
    <cfRule type="containsText" dxfId="927" priority="936" operator="containsText" text="Edinburgh">
      <formula>NOT(ISERROR(SEARCH("Edinburgh",V30)))</formula>
    </cfRule>
    <cfRule type="containsText" dxfId="926" priority="937" operator="containsText" text="Glasgow">
      <formula>NOT(ISERROR(SEARCH("Glasgow",V30)))</formula>
    </cfRule>
  </conditionalFormatting>
  <conditionalFormatting sqref="T35:V35 T33:AJ34 U45 U37:X37 T36:AJ36 U38:U43 T44:U44 Y35 AB35 AE35 AH35 Y38:AA39 AB40:AD41 AE42:AG43 AH44:AJ45 T38 T40 T42">
    <cfRule type="containsText" dxfId="925" priority="926" operator="containsText" text="Dundee">
      <formula>NOT(ISERROR(SEARCH("Dundee",T33)))</formula>
    </cfRule>
    <cfRule type="containsText" dxfId="924" priority="927" operator="containsText" text="Aberdeen">
      <formula>NOT(ISERROR(SEARCH("Aberdeen",T33)))</formula>
    </cfRule>
    <cfRule type="containsText" dxfId="923" priority="928" operator="containsText" text="St Andrews">
      <formula>NOT(ISERROR(SEARCH("St Andrews",T33)))</formula>
    </cfRule>
    <cfRule type="containsText" dxfId="922" priority="929" operator="containsText" text="Strath">
      <formula>NOT(ISERROR(SEARCH("Strath",T33)))</formula>
    </cfRule>
    <cfRule type="containsText" dxfId="921" priority="930" operator="containsText" text="Edinburgh">
      <formula>NOT(ISERROR(SEARCH("Edinburgh",T33)))</formula>
    </cfRule>
    <cfRule type="containsText" dxfId="920" priority="931" operator="containsText" text="Glasgow">
      <formula>NOT(ISERROR(SEARCH("Glasgow",T33)))</formula>
    </cfRule>
  </conditionalFormatting>
  <conditionalFormatting sqref="V38:X38">
    <cfRule type="containsText" dxfId="919" priority="920" operator="containsText" text="Dundee">
      <formula>NOT(ISERROR(SEARCH("Dundee",V38)))</formula>
    </cfRule>
    <cfRule type="containsText" dxfId="918" priority="921" operator="containsText" text="Aberdeen">
      <formula>NOT(ISERROR(SEARCH("Aberdeen",V38)))</formula>
    </cfRule>
    <cfRule type="containsText" dxfId="917" priority="922" operator="containsText" text="St Andrews">
      <formula>NOT(ISERROR(SEARCH("St Andrews",V38)))</formula>
    </cfRule>
    <cfRule type="containsText" dxfId="916" priority="923" operator="containsText" text="Strath">
      <formula>NOT(ISERROR(SEARCH("Strath",V38)))</formula>
    </cfRule>
    <cfRule type="containsText" dxfId="915" priority="924" operator="containsText" text="Edinburgh">
      <formula>NOT(ISERROR(SEARCH("Edinburgh",V38)))</formula>
    </cfRule>
    <cfRule type="containsText" dxfId="914" priority="925" operator="containsText" text="Glasgow">
      <formula>NOT(ISERROR(SEARCH("Glasgow",V38)))</formula>
    </cfRule>
  </conditionalFormatting>
  <conditionalFormatting sqref="V40:X40">
    <cfRule type="containsText" dxfId="913" priority="914" operator="containsText" text="Dundee">
      <formula>NOT(ISERROR(SEARCH("Dundee",V40)))</formula>
    </cfRule>
    <cfRule type="containsText" dxfId="912" priority="915" operator="containsText" text="Aberdeen">
      <formula>NOT(ISERROR(SEARCH("Aberdeen",V40)))</formula>
    </cfRule>
    <cfRule type="containsText" dxfId="911" priority="916" operator="containsText" text="St Andrews">
      <formula>NOT(ISERROR(SEARCH("St Andrews",V40)))</formula>
    </cfRule>
    <cfRule type="containsText" dxfId="910" priority="917" operator="containsText" text="Strath">
      <formula>NOT(ISERROR(SEARCH("Strath",V40)))</formula>
    </cfRule>
    <cfRule type="containsText" dxfId="909" priority="918" operator="containsText" text="Edinburgh">
      <formula>NOT(ISERROR(SEARCH("Edinburgh",V40)))</formula>
    </cfRule>
    <cfRule type="containsText" dxfId="908" priority="919" operator="containsText" text="Glasgow">
      <formula>NOT(ISERROR(SEARCH("Glasgow",V40)))</formula>
    </cfRule>
  </conditionalFormatting>
  <conditionalFormatting sqref="Y40:AA40">
    <cfRule type="containsText" dxfId="907" priority="908" operator="containsText" text="Dundee">
      <formula>NOT(ISERROR(SEARCH("Dundee",Y40)))</formula>
    </cfRule>
    <cfRule type="containsText" dxfId="906" priority="909" operator="containsText" text="Aberdeen">
      <formula>NOT(ISERROR(SEARCH("Aberdeen",Y40)))</formula>
    </cfRule>
    <cfRule type="containsText" dxfId="905" priority="910" operator="containsText" text="St Andrews">
      <formula>NOT(ISERROR(SEARCH("St Andrews",Y40)))</formula>
    </cfRule>
    <cfRule type="containsText" dxfId="904" priority="911" operator="containsText" text="Strath">
      <formula>NOT(ISERROR(SEARCH("Strath",Y40)))</formula>
    </cfRule>
    <cfRule type="containsText" dxfId="903" priority="912" operator="containsText" text="Edinburgh">
      <formula>NOT(ISERROR(SEARCH("Edinburgh",Y40)))</formula>
    </cfRule>
    <cfRule type="containsText" dxfId="902" priority="913" operator="containsText" text="Glasgow">
      <formula>NOT(ISERROR(SEARCH("Glasgow",Y40)))</formula>
    </cfRule>
  </conditionalFormatting>
  <conditionalFormatting sqref="AB38:AJ38">
    <cfRule type="containsText" dxfId="901" priority="902" operator="containsText" text="Dundee">
      <formula>NOT(ISERROR(SEARCH("Dundee",AB38)))</formula>
    </cfRule>
    <cfRule type="containsText" dxfId="900" priority="903" operator="containsText" text="Aberdeen">
      <formula>NOT(ISERROR(SEARCH("Aberdeen",AB38)))</formula>
    </cfRule>
    <cfRule type="containsText" dxfId="899" priority="904" operator="containsText" text="St Andrews">
      <formula>NOT(ISERROR(SEARCH("St Andrews",AB38)))</formula>
    </cfRule>
    <cfRule type="containsText" dxfId="898" priority="905" operator="containsText" text="Strath">
      <formula>NOT(ISERROR(SEARCH("Strath",AB38)))</formula>
    </cfRule>
    <cfRule type="containsText" dxfId="897" priority="906" operator="containsText" text="Edinburgh">
      <formula>NOT(ISERROR(SEARCH("Edinburgh",AB38)))</formula>
    </cfRule>
    <cfRule type="containsText" dxfId="896" priority="907" operator="containsText" text="Glasgow">
      <formula>NOT(ISERROR(SEARCH("Glasgow",AB38)))</formula>
    </cfRule>
  </conditionalFormatting>
  <conditionalFormatting sqref="AE40:AJ40">
    <cfRule type="containsText" dxfId="895" priority="896" operator="containsText" text="Dundee">
      <formula>NOT(ISERROR(SEARCH("Dundee",AE40)))</formula>
    </cfRule>
    <cfRule type="containsText" dxfId="894" priority="897" operator="containsText" text="Aberdeen">
      <formula>NOT(ISERROR(SEARCH("Aberdeen",AE40)))</formula>
    </cfRule>
    <cfRule type="containsText" dxfId="893" priority="898" operator="containsText" text="St Andrews">
      <formula>NOT(ISERROR(SEARCH("St Andrews",AE40)))</formula>
    </cfRule>
    <cfRule type="containsText" dxfId="892" priority="899" operator="containsText" text="Strath">
      <formula>NOT(ISERROR(SEARCH("Strath",AE40)))</formula>
    </cfRule>
    <cfRule type="containsText" dxfId="891" priority="900" operator="containsText" text="Edinburgh">
      <formula>NOT(ISERROR(SEARCH("Edinburgh",AE40)))</formula>
    </cfRule>
    <cfRule type="containsText" dxfId="890" priority="901" operator="containsText" text="Glasgow">
      <formula>NOT(ISERROR(SEARCH("Glasgow",AE40)))</formula>
    </cfRule>
  </conditionalFormatting>
  <conditionalFormatting sqref="V42:AD42">
    <cfRule type="containsText" dxfId="889" priority="890" operator="containsText" text="Dundee">
      <formula>NOT(ISERROR(SEARCH("Dundee",V42)))</formula>
    </cfRule>
    <cfRule type="containsText" dxfId="888" priority="891" operator="containsText" text="Aberdeen">
      <formula>NOT(ISERROR(SEARCH("Aberdeen",V42)))</formula>
    </cfRule>
    <cfRule type="containsText" dxfId="887" priority="892" operator="containsText" text="St Andrews">
      <formula>NOT(ISERROR(SEARCH("St Andrews",V42)))</formula>
    </cfRule>
    <cfRule type="containsText" dxfId="886" priority="893" operator="containsText" text="Strath">
      <formula>NOT(ISERROR(SEARCH("Strath",V42)))</formula>
    </cfRule>
    <cfRule type="containsText" dxfId="885" priority="894" operator="containsText" text="Edinburgh">
      <formula>NOT(ISERROR(SEARCH("Edinburgh",V42)))</formula>
    </cfRule>
    <cfRule type="containsText" dxfId="884" priority="895" operator="containsText" text="Glasgow">
      <formula>NOT(ISERROR(SEARCH("Glasgow",V42)))</formula>
    </cfRule>
  </conditionalFormatting>
  <conditionalFormatting sqref="AH42:AJ42">
    <cfRule type="containsText" dxfId="883" priority="884" operator="containsText" text="Dundee">
      <formula>NOT(ISERROR(SEARCH("Dundee",AH42)))</formula>
    </cfRule>
    <cfRule type="containsText" dxfId="882" priority="885" operator="containsText" text="Aberdeen">
      <formula>NOT(ISERROR(SEARCH("Aberdeen",AH42)))</formula>
    </cfRule>
    <cfRule type="containsText" dxfId="881" priority="886" operator="containsText" text="St Andrews">
      <formula>NOT(ISERROR(SEARCH("St Andrews",AH42)))</formula>
    </cfRule>
    <cfRule type="containsText" dxfId="880" priority="887" operator="containsText" text="Strath">
      <formula>NOT(ISERROR(SEARCH("Strath",AH42)))</formula>
    </cfRule>
    <cfRule type="containsText" dxfId="879" priority="888" operator="containsText" text="Edinburgh">
      <formula>NOT(ISERROR(SEARCH("Edinburgh",AH42)))</formula>
    </cfRule>
    <cfRule type="containsText" dxfId="878" priority="889" operator="containsText" text="Glasgow">
      <formula>NOT(ISERROR(SEARCH("Glasgow",AH42)))</formula>
    </cfRule>
  </conditionalFormatting>
  <conditionalFormatting sqref="V44:X44">
    <cfRule type="containsText" dxfId="877" priority="878" operator="containsText" text="Dundee">
      <formula>NOT(ISERROR(SEARCH("Dundee",V44)))</formula>
    </cfRule>
    <cfRule type="containsText" dxfId="876" priority="879" operator="containsText" text="Aberdeen">
      <formula>NOT(ISERROR(SEARCH("Aberdeen",V44)))</formula>
    </cfRule>
    <cfRule type="containsText" dxfId="875" priority="880" operator="containsText" text="St Andrews">
      <formula>NOT(ISERROR(SEARCH("St Andrews",V44)))</formula>
    </cfRule>
    <cfRule type="containsText" dxfId="874" priority="881" operator="containsText" text="Strath">
      <formula>NOT(ISERROR(SEARCH("Strath",V44)))</formula>
    </cfRule>
    <cfRule type="containsText" dxfId="873" priority="882" operator="containsText" text="Edinburgh">
      <formula>NOT(ISERROR(SEARCH("Edinburgh",V44)))</formula>
    </cfRule>
    <cfRule type="containsText" dxfId="872" priority="883" operator="containsText" text="Glasgow">
      <formula>NOT(ISERROR(SEARCH("Glasgow",V44)))</formula>
    </cfRule>
  </conditionalFormatting>
  <conditionalFormatting sqref="Y44:AA44">
    <cfRule type="containsText" dxfId="871" priority="872" operator="containsText" text="Dundee">
      <formula>NOT(ISERROR(SEARCH("Dundee",Y44)))</formula>
    </cfRule>
    <cfRule type="containsText" dxfId="870" priority="873" operator="containsText" text="Aberdeen">
      <formula>NOT(ISERROR(SEARCH("Aberdeen",Y44)))</formula>
    </cfRule>
    <cfRule type="containsText" dxfId="869" priority="874" operator="containsText" text="St Andrews">
      <formula>NOT(ISERROR(SEARCH("St Andrews",Y44)))</formula>
    </cfRule>
    <cfRule type="containsText" dxfId="868" priority="875" operator="containsText" text="Strath">
      <formula>NOT(ISERROR(SEARCH("Strath",Y44)))</formula>
    </cfRule>
    <cfRule type="containsText" dxfId="867" priority="876" operator="containsText" text="Edinburgh">
      <formula>NOT(ISERROR(SEARCH("Edinburgh",Y44)))</formula>
    </cfRule>
    <cfRule type="containsText" dxfId="866" priority="877" operator="containsText" text="Glasgow">
      <formula>NOT(ISERROR(SEARCH("Glasgow",Y44)))</formula>
    </cfRule>
  </conditionalFormatting>
  <conditionalFormatting sqref="AB44:AD44">
    <cfRule type="containsText" dxfId="865" priority="866" operator="containsText" text="Dundee">
      <formula>NOT(ISERROR(SEARCH("Dundee",AB44)))</formula>
    </cfRule>
    <cfRule type="containsText" dxfId="864" priority="867" operator="containsText" text="Aberdeen">
      <formula>NOT(ISERROR(SEARCH("Aberdeen",AB44)))</formula>
    </cfRule>
    <cfRule type="containsText" dxfId="863" priority="868" operator="containsText" text="St Andrews">
      <formula>NOT(ISERROR(SEARCH("St Andrews",AB44)))</formula>
    </cfRule>
    <cfRule type="containsText" dxfId="862" priority="869" operator="containsText" text="Strath">
      <formula>NOT(ISERROR(SEARCH("Strath",AB44)))</formula>
    </cfRule>
    <cfRule type="containsText" dxfId="861" priority="870" operator="containsText" text="Edinburgh">
      <formula>NOT(ISERROR(SEARCH("Edinburgh",AB44)))</formula>
    </cfRule>
    <cfRule type="containsText" dxfId="860" priority="871" operator="containsText" text="Glasgow">
      <formula>NOT(ISERROR(SEARCH("Glasgow",AB44)))</formula>
    </cfRule>
  </conditionalFormatting>
  <conditionalFormatting sqref="AE44:AG44">
    <cfRule type="containsText" dxfId="859" priority="860" operator="containsText" text="Dundee">
      <formula>NOT(ISERROR(SEARCH("Dundee",AE44)))</formula>
    </cfRule>
    <cfRule type="containsText" dxfId="858" priority="861" operator="containsText" text="Aberdeen">
      <formula>NOT(ISERROR(SEARCH("Aberdeen",AE44)))</formula>
    </cfRule>
    <cfRule type="containsText" dxfId="857" priority="862" operator="containsText" text="St Andrews">
      <formula>NOT(ISERROR(SEARCH("St Andrews",AE44)))</formula>
    </cfRule>
    <cfRule type="containsText" dxfId="856" priority="863" operator="containsText" text="Strath">
      <formula>NOT(ISERROR(SEARCH("Strath",AE44)))</formula>
    </cfRule>
    <cfRule type="containsText" dxfId="855" priority="864" operator="containsText" text="Edinburgh">
      <formula>NOT(ISERROR(SEARCH("Edinburgh",AE44)))</formula>
    </cfRule>
    <cfRule type="containsText" dxfId="854" priority="865" operator="containsText" text="Glasgow">
      <formula>NOT(ISERROR(SEARCH("Glasgow",AE44)))</formula>
    </cfRule>
  </conditionalFormatting>
  <conditionalFormatting sqref="AK35:AR35 AK37:AP37 AK36:AM36 AO36:AP36 AK39:AP39 AK38:AM38 AK41:AP41 AK40:AM40 AK43:AP45 AK42:AM42 AO38:AP38 AO40:AP40 AO42:AP42">
    <cfRule type="containsText" dxfId="853" priority="854" operator="containsText" text="Dundee">
      <formula>NOT(ISERROR(SEARCH("Dundee",AK35)))</formula>
    </cfRule>
    <cfRule type="containsText" dxfId="852" priority="855" operator="containsText" text="Aberdeen">
      <formula>NOT(ISERROR(SEARCH("Aberdeen",AK35)))</formula>
    </cfRule>
    <cfRule type="containsText" dxfId="851" priority="856" operator="containsText" text="St Andrews">
      <formula>NOT(ISERROR(SEARCH("St Andrews",AK35)))</formula>
    </cfRule>
    <cfRule type="containsText" dxfId="850" priority="857" operator="containsText" text="Strath">
      <formula>NOT(ISERROR(SEARCH("Strath",AK35)))</formula>
    </cfRule>
    <cfRule type="containsText" dxfId="849" priority="858" operator="containsText" text="Edinburgh">
      <formula>NOT(ISERROR(SEARCH("Edinburgh",AK35)))</formula>
    </cfRule>
    <cfRule type="containsText" dxfId="848" priority="859" operator="containsText" text="Glasgow">
      <formula>NOT(ISERROR(SEARCH("Glasgow",AK35)))</formula>
    </cfRule>
  </conditionalFormatting>
  <conditionalFormatting sqref="V46 Y46 AB46 AE46 AH46 V47:AJ47">
    <cfRule type="containsText" dxfId="847" priority="848" operator="containsText" text="Dundee">
      <formula>NOT(ISERROR(SEARCH("Dundee",V46)))</formula>
    </cfRule>
    <cfRule type="containsText" dxfId="846" priority="849" operator="containsText" text="Aberdeen">
      <formula>NOT(ISERROR(SEARCH("Aberdeen",V46)))</formula>
    </cfRule>
    <cfRule type="containsText" dxfId="845" priority="850" operator="containsText" text="St Andrews">
      <formula>NOT(ISERROR(SEARCH("St Andrews",V46)))</formula>
    </cfRule>
    <cfRule type="containsText" dxfId="844" priority="851" operator="containsText" text="Strath">
      <formula>NOT(ISERROR(SEARCH("Strath",V46)))</formula>
    </cfRule>
    <cfRule type="containsText" dxfId="843" priority="852" operator="containsText" text="Edinburgh">
      <formula>NOT(ISERROR(SEARCH("Edinburgh",V46)))</formula>
    </cfRule>
    <cfRule type="containsText" dxfId="842" priority="853" operator="containsText" text="Glasgow">
      <formula>NOT(ISERROR(SEARCH("Glasgow",V46)))</formula>
    </cfRule>
  </conditionalFormatting>
  <conditionalFormatting sqref="T51:V51 AE58:AG58 AH60:AJ60 T49:AJ50 U61:AJ61 U53:X53 U52:AJ52 U54:U59 T60:U60 Y51 AB51 AE51 AH51 Y54:AA55 AB56:AD57 AE59:AJ59 AH53:AJ53 AH55:AJ55 AH57:AJ57">
    <cfRule type="containsText" dxfId="841" priority="842" operator="containsText" text="Dundee">
      <formula>NOT(ISERROR(SEARCH("Dundee",T49)))</formula>
    </cfRule>
    <cfRule type="containsText" dxfId="840" priority="843" operator="containsText" text="Aberdeen">
      <formula>NOT(ISERROR(SEARCH("Aberdeen",T49)))</formula>
    </cfRule>
    <cfRule type="containsText" dxfId="839" priority="844" operator="containsText" text="St Andrews">
      <formula>NOT(ISERROR(SEARCH("St Andrews",T49)))</formula>
    </cfRule>
    <cfRule type="containsText" dxfId="838" priority="845" operator="containsText" text="Strath">
      <formula>NOT(ISERROR(SEARCH("Strath",T49)))</formula>
    </cfRule>
    <cfRule type="containsText" dxfId="837" priority="846" operator="containsText" text="Edinburgh">
      <formula>NOT(ISERROR(SEARCH("Edinburgh",T49)))</formula>
    </cfRule>
    <cfRule type="containsText" dxfId="836" priority="847" operator="containsText" text="Glasgow">
      <formula>NOT(ISERROR(SEARCH("Glasgow",T49)))</formula>
    </cfRule>
  </conditionalFormatting>
  <conditionalFormatting sqref="V54:X54">
    <cfRule type="containsText" dxfId="835" priority="836" operator="containsText" text="Dundee">
      <formula>NOT(ISERROR(SEARCH("Dundee",V54)))</formula>
    </cfRule>
    <cfRule type="containsText" dxfId="834" priority="837" operator="containsText" text="Aberdeen">
      <formula>NOT(ISERROR(SEARCH("Aberdeen",V54)))</formula>
    </cfRule>
    <cfRule type="containsText" dxfId="833" priority="838" operator="containsText" text="St Andrews">
      <formula>NOT(ISERROR(SEARCH("St Andrews",V54)))</formula>
    </cfRule>
    <cfRule type="containsText" dxfId="832" priority="839" operator="containsText" text="Strath">
      <formula>NOT(ISERROR(SEARCH("Strath",V54)))</formula>
    </cfRule>
    <cfRule type="containsText" dxfId="831" priority="840" operator="containsText" text="Edinburgh">
      <formula>NOT(ISERROR(SEARCH("Edinburgh",V54)))</formula>
    </cfRule>
    <cfRule type="containsText" dxfId="830" priority="841" operator="containsText" text="Glasgow">
      <formula>NOT(ISERROR(SEARCH("Glasgow",V54)))</formula>
    </cfRule>
  </conditionalFormatting>
  <conditionalFormatting sqref="V56:X56">
    <cfRule type="containsText" dxfId="829" priority="830" operator="containsText" text="Dundee">
      <formula>NOT(ISERROR(SEARCH("Dundee",V56)))</formula>
    </cfRule>
    <cfRule type="containsText" dxfId="828" priority="831" operator="containsText" text="Aberdeen">
      <formula>NOT(ISERROR(SEARCH("Aberdeen",V56)))</formula>
    </cfRule>
    <cfRule type="containsText" dxfId="827" priority="832" operator="containsText" text="St Andrews">
      <formula>NOT(ISERROR(SEARCH("St Andrews",V56)))</formula>
    </cfRule>
    <cfRule type="containsText" dxfId="826" priority="833" operator="containsText" text="Strath">
      <formula>NOT(ISERROR(SEARCH("Strath",V56)))</formula>
    </cfRule>
    <cfRule type="containsText" dxfId="825" priority="834" operator="containsText" text="Edinburgh">
      <formula>NOT(ISERROR(SEARCH("Edinburgh",V56)))</formula>
    </cfRule>
    <cfRule type="containsText" dxfId="824" priority="835" operator="containsText" text="Glasgow">
      <formula>NOT(ISERROR(SEARCH("Glasgow",V56)))</formula>
    </cfRule>
  </conditionalFormatting>
  <conditionalFormatting sqref="Y56:AA56">
    <cfRule type="containsText" dxfId="823" priority="824" operator="containsText" text="Dundee">
      <formula>NOT(ISERROR(SEARCH("Dundee",Y56)))</formula>
    </cfRule>
    <cfRule type="containsText" dxfId="822" priority="825" operator="containsText" text="Aberdeen">
      <formula>NOT(ISERROR(SEARCH("Aberdeen",Y56)))</formula>
    </cfRule>
    <cfRule type="containsText" dxfId="821" priority="826" operator="containsText" text="St Andrews">
      <formula>NOT(ISERROR(SEARCH("St Andrews",Y56)))</formula>
    </cfRule>
    <cfRule type="containsText" dxfId="820" priority="827" operator="containsText" text="Strath">
      <formula>NOT(ISERROR(SEARCH("Strath",Y56)))</formula>
    </cfRule>
    <cfRule type="containsText" dxfId="819" priority="828" operator="containsText" text="Edinburgh">
      <formula>NOT(ISERROR(SEARCH("Edinburgh",Y56)))</formula>
    </cfRule>
    <cfRule type="containsText" dxfId="818" priority="829" operator="containsText" text="Glasgow">
      <formula>NOT(ISERROR(SEARCH("Glasgow",Y56)))</formula>
    </cfRule>
  </conditionalFormatting>
  <conditionalFormatting sqref="AB54:AJ54">
    <cfRule type="containsText" dxfId="817" priority="818" operator="containsText" text="Dundee">
      <formula>NOT(ISERROR(SEARCH("Dundee",AB54)))</formula>
    </cfRule>
    <cfRule type="containsText" dxfId="816" priority="819" operator="containsText" text="Aberdeen">
      <formula>NOT(ISERROR(SEARCH("Aberdeen",AB54)))</formula>
    </cfRule>
    <cfRule type="containsText" dxfId="815" priority="820" operator="containsText" text="St Andrews">
      <formula>NOT(ISERROR(SEARCH("St Andrews",AB54)))</formula>
    </cfRule>
    <cfRule type="containsText" dxfId="814" priority="821" operator="containsText" text="Strath">
      <formula>NOT(ISERROR(SEARCH("Strath",AB54)))</formula>
    </cfRule>
    <cfRule type="containsText" dxfId="813" priority="822" operator="containsText" text="Edinburgh">
      <formula>NOT(ISERROR(SEARCH("Edinburgh",AB54)))</formula>
    </cfRule>
    <cfRule type="containsText" dxfId="812" priority="823" operator="containsText" text="Glasgow">
      <formula>NOT(ISERROR(SEARCH("Glasgow",AB54)))</formula>
    </cfRule>
  </conditionalFormatting>
  <conditionalFormatting sqref="AE56:AJ56">
    <cfRule type="containsText" dxfId="811" priority="812" operator="containsText" text="Dundee">
      <formula>NOT(ISERROR(SEARCH("Dundee",AE56)))</formula>
    </cfRule>
    <cfRule type="containsText" dxfId="810" priority="813" operator="containsText" text="Aberdeen">
      <formula>NOT(ISERROR(SEARCH("Aberdeen",AE56)))</formula>
    </cfRule>
    <cfRule type="containsText" dxfId="809" priority="814" operator="containsText" text="St Andrews">
      <formula>NOT(ISERROR(SEARCH("St Andrews",AE56)))</formula>
    </cfRule>
    <cfRule type="containsText" dxfId="808" priority="815" operator="containsText" text="Strath">
      <formula>NOT(ISERROR(SEARCH("Strath",AE56)))</formula>
    </cfRule>
    <cfRule type="containsText" dxfId="807" priority="816" operator="containsText" text="Edinburgh">
      <formula>NOT(ISERROR(SEARCH("Edinburgh",AE56)))</formula>
    </cfRule>
    <cfRule type="containsText" dxfId="806" priority="817" operator="containsText" text="Glasgow">
      <formula>NOT(ISERROR(SEARCH("Glasgow",AE56)))</formula>
    </cfRule>
  </conditionalFormatting>
  <conditionalFormatting sqref="V58:AD58">
    <cfRule type="containsText" dxfId="805" priority="806" operator="containsText" text="Dundee">
      <formula>NOT(ISERROR(SEARCH("Dundee",V58)))</formula>
    </cfRule>
    <cfRule type="containsText" dxfId="804" priority="807" operator="containsText" text="Aberdeen">
      <formula>NOT(ISERROR(SEARCH("Aberdeen",V58)))</formula>
    </cfRule>
    <cfRule type="containsText" dxfId="803" priority="808" operator="containsText" text="St Andrews">
      <formula>NOT(ISERROR(SEARCH("St Andrews",V58)))</formula>
    </cfRule>
    <cfRule type="containsText" dxfId="802" priority="809" operator="containsText" text="Strath">
      <formula>NOT(ISERROR(SEARCH("Strath",V58)))</formula>
    </cfRule>
    <cfRule type="containsText" dxfId="801" priority="810" operator="containsText" text="Edinburgh">
      <formula>NOT(ISERROR(SEARCH("Edinburgh",V58)))</formula>
    </cfRule>
    <cfRule type="containsText" dxfId="800" priority="811" operator="containsText" text="Glasgow">
      <formula>NOT(ISERROR(SEARCH("Glasgow",V58)))</formula>
    </cfRule>
  </conditionalFormatting>
  <conditionalFormatting sqref="AH58:AJ58">
    <cfRule type="containsText" dxfId="799" priority="800" operator="containsText" text="Dundee">
      <formula>NOT(ISERROR(SEARCH("Dundee",AH58)))</formula>
    </cfRule>
    <cfRule type="containsText" dxfId="798" priority="801" operator="containsText" text="Aberdeen">
      <formula>NOT(ISERROR(SEARCH("Aberdeen",AH58)))</formula>
    </cfRule>
    <cfRule type="containsText" dxfId="797" priority="802" operator="containsText" text="St Andrews">
      <formula>NOT(ISERROR(SEARCH("St Andrews",AH58)))</formula>
    </cfRule>
    <cfRule type="containsText" dxfId="796" priority="803" operator="containsText" text="Strath">
      <formula>NOT(ISERROR(SEARCH("Strath",AH58)))</formula>
    </cfRule>
    <cfRule type="containsText" dxfId="795" priority="804" operator="containsText" text="Edinburgh">
      <formula>NOT(ISERROR(SEARCH("Edinburgh",AH58)))</formula>
    </cfRule>
    <cfRule type="containsText" dxfId="794" priority="805" operator="containsText" text="Glasgow">
      <formula>NOT(ISERROR(SEARCH("Glasgow",AH58)))</formula>
    </cfRule>
  </conditionalFormatting>
  <conditionalFormatting sqref="V60:X60">
    <cfRule type="containsText" dxfId="793" priority="794" operator="containsText" text="Dundee">
      <formula>NOT(ISERROR(SEARCH("Dundee",V60)))</formula>
    </cfRule>
    <cfRule type="containsText" dxfId="792" priority="795" operator="containsText" text="Aberdeen">
      <formula>NOT(ISERROR(SEARCH("Aberdeen",V60)))</formula>
    </cfRule>
    <cfRule type="containsText" dxfId="791" priority="796" operator="containsText" text="St Andrews">
      <formula>NOT(ISERROR(SEARCH("St Andrews",V60)))</formula>
    </cfRule>
    <cfRule type="containsText" dxfId="790" priority="797" operator="containsText" text="Strath">
      <formula>NOT(ISERROR(SEARCH("Strath",V60)))</formula>
    </cfRule>
    <cfRule type="containsText" dxfId="789" priority="798" operator="containsText" text="Edinburgh">
      <formula>NOT(ISERROR(SEARCH("Edinburgh",V60)))</formula>
    </cfRule>
    <cfRule type="containsText" dxfId="788" priority="799" operator="containsText" text="Glasgow">
      <formula>NOT(ISERROR(SEARCH("Glasgow",V60)))</formula>
    </cfRule>
  </conditionalFormatting>
  <conditionalFormatting sqref="Y60:AA60">
    <cfRule type="containsText" dxfId="787" priority="788" operator="containsText" text="Dundee">
      <formula>NOT(ISERROR(SEARCH("Dundee",Y60)))</formula>
    </cfRule>
    <cfRule type="containsText" dxfId="786" priority="789" operator="containsText" text="Aberdeen">
      <formula>NOT(ISERROR(SEARCH("Aberdeen",Y60)))</formula>
    </cfRule>
    <cfRule type="containsText" dxfId="785" priority="790" operator="containsText" text="St Andrews">
      <formula>NOT(ISERROR(SEARCH("St Andrews",Y60)))</formula>
    </cfRule>
    <cfRule type="containsText" dxfId="784" priority="791" operator="containsText" text="Strath">
      <formula>NOT(ISERROR(SEARCH("Strath",Y60)))</formula>
    </cfRule>
    <cfRule type="containsText" dxfId="783" priority="792" operator="containsText" text="Edinburgh">
      <formula>NOT(ISERROR(SEARCH("Edinburgh",Y60)))</formula>
    </cfRule>
    <cfRule type="containsText" dxfId="782" priority="793" operator="containsText" text="Glasgow">
      <formula>NOT(ISERROR(SEARCH("Glasgow",Y60)))</formula>
    </cfRule>
  </conditionalFormatting>
  <conditionalFormatting sqref="AB60:AD60">
    <cfRule type="containsText" dxfId="781" priority="782" operator="containsText" text="Dundee">
      <formula>NOT(ISERROR(SEARCH("Dundee",AB60)))</formula>
    </cfRule>
    <cfRule type="containsText" dxfId="780" priority="783" operator="containsText" text="Aberdeen">
      <formula>NOT(ISERROR(SEARCH("Aberdeen",AB60)))</formula>
    </cfRule>
    <cfRule type="containsText" dxfId="779" priority="784" operator="containsText" text="St Andrews">
      <formula>NOT(ISERROR(SEARCH("St Andrews",AB60)))</formula>
    </cfRule>
    <cfRule type="containsText" dxfId="778" priority="785" operator="containsText" text="Strath">
      <formula>NOT(ISERROR(SEARCH("Strath",AB60)))</formula>
    </cfRule>
    <cfRule type="containsText" dxfId="777" priority="786" operator="containsText" text="Edinburgh">
      <formula>NOT(ISERROR(SEARCH("Edinburgh",AB60)))</formula>
    </cfRule>
    <cfRule type="containsText" dxfId="776" priority="787" operator="containsText" text="Glasgow">
      <formula>NOT(ISERROR(SEARCH("Glasgow",AB60)))</formula>
    </cfRule>
  </conditionalFormatting>
  <conditionalFormatting sqref="AE60:AG60">
    <cfRule type="containsText" dxfId="775" priority="776" operator="containsText" text="Dundee">
      <formula>NOT(ISERROR(SEARCH("Dundee",AE60)))</formula>
    </cfRule>
    <cfRule type="containsText" dxfId="774" priority="777" operator="containsText" text="Aberdeen">
      <formula>NOT(ISERROR(SEARCH("Aberdeen",AE60)))</formula>
    </cfRule>
    <cfRule type="containsText" dxfId="773" priority="778" operator="containsText" text="St Andrews">
      <formula>NOT(ISERROR(SEARCH("St Andrews",AE60)))</formula>
    </cfRule>
    <cfRule type="containsText" dxfId="772" priority="779" operator="containsText" text="Strath">
      <formula>NOT(ISERROR(SEARCH("Strath",AE60)))</formula>
    </cfRule>
    <cfRule type="containsText" dxfId="771" priority="780" operator="containsText" text="Edinburgh">
      <formula>NOT(ISERROR(SEARCH("Edinburgh",AE60)))</formula>
    </cfRule>
    <cfRule type="containsText" dxfId="770" priority="781" operator="containsText" text="Glasgow">
      <formula>NOT(ISERROR(SEARCH("Glasgow",AE60)))</formula>
    </cfRule>
  </conditionalFormatting>
  <conditionalFormatting sqref="AH53:AJ53 AH55:AJ55 AH57:AJ57 AH59:AJ59 V61:AG61">
    <cfRule type="cellIs" dxfId="769" priority="775" operator="equal">
      <formula>0</formula>
    </cfRule>
  </conditionalFormatting>
  <conditionalFormatting sqref="AK51:AR51 AK53:AP53 AK52:AM52 AO52:AP52 AK55:AP55 AK54:AM54 AK57:AP57 AK56:AM56 AK59:AP61 AK58:AM58 AO54:AP54 AO56:AP56 AO58:AP58">
    <cfRule type="containsText" dxfId="768" priority="769" operator="containsText" text="Dundee">
      <formula>NOT(ISERROR(SEARCH("Dundee",AK51)))</formula>
    </cfRule>
    <cfRule type="containsText" dxfId="767" priority="770" operator="containsText" text="Aberdeen">
      <formula>NOT(ISERROR(SEARCH("Aberdeen",AK51)))</formula>
    </cfRule>
    <cfRule type="containsText" dxfId="766" priority="771" operator="containsText" text="St Andrews">
      <formula>NOT(ISERROR(SEARCH("St Andrews",AK51)))</formula>
    </cfRule>
    <cfRule type="containsText" dxfId="765" priority="772" operator="containsText" text="Strath">
      <formula>NOT(ISERROR(SEARCH("Strath",AK51)))</formula>
    </cfRule>
    <cfRule type="containsText" dxfId="764" priority="773" operator="containsText" text="Edinburgh">
      <formula>NOT(ISERROR(SEARCH("Edinburgh",AK51)))</formula>
    </cfRule>
    <cfRule type="containsText" dxfId="763" priority="774" operator="containsText" text="Glasgow">
      <formula>NOT(ISERROR(SEARCH("Glasgow",AK51)))</formula>
    </cfRule>
  </conditionalFormatting>
  <conditionalFormatting sqref="V62 Y62 AB62 AE62 AH62 V63:AJ63">
    <cfRule type="containsText" dxfId="762" priority="763" operator="containsText" text="Dundee">
      <formula>NOT(ISERROR(SEARCH("Dundee",V62)))</formula>
    </cfRule>
    <cfRule type="containsText" dxfId="761" priority="764" operator="containsText" text="Aberdeen">
      <formula>NOT(ISERROR(SEARCH("Aberdeen",V62)))</formula>
    </cfRule>
    <cfRule type="containsText" dxfId="760" priority="765" operator="containsText" text="St Andrews">
      <formula>NOT(ISERROR(SEARCH("St Andrews",V62)))</formula>
    </cfRule>
    <cfRule type="containsText" dxfId="759" priority="766" operator="containsText" text="Strath">
      <formula>NOT(ISERROR(SEARCH("Strath",V62)))</formula>
    </cfRule>
    <cfRule type="containsText" dxfId="758" priority="767" operator="containsText" text="Edinburgh">
      <formula>NOT(ISERROR(SEARCH("Edinburgh",V62)))</formula>
    </cfRule>
    <cfRule type="containsText" dxfId="757" priority="768" operator="containsText" text="Glasgow">
      <formula>NOT(ISERROR(SEARCH("Glasgow",V62)))</formula>
    </cfRule>
  </conditionalFormatting>
  <conditionalFormatting sqref="AQ36:AR36 AQ38:AR38 AQ40:AR40 AQ42:AR42 AQ44:AR44">
    <cfRule type="containsText" dxfId="756" priority="757" operator="containsText" text="Dundee">
      <formula>NOT(ISERROR(SEARCH("Dundee",AQ36)))</formula>
    </cfRule>
    <cfRule type="containsText" dxfId="755" priority="758" operator="containsText" text="Aberdeen">
      <formula>NOT(ISERROR(SEARCH("Aberdeen",AQ36)))</formula>
    </cfRule>
    <cfRule type="containsText" dxfId="754" priority="759" operator="containsText" text="St Andrews">
      <formula>NOT(ISERROR(SEARCH("St Andrews",AQ36)))</formula>
    </cfRule>
    <cfRule type="containsText" dxfId="753" priority="760" operator="containsText" text="Strath">
      <formula>NOT(ISERROR(SEARCH("Strath",AQ36)))</formula>
    </cfRule>
    <cfRule type="containsText" dxfId="752" priority="761" operator="containsText" text="Edinburgh">
      <formula>NOT(ISERROR(SEARCH("Edinburgh",AQ36)))</formula>
    </cfRule>
    <cfRule type="containsText" dxfId="751" priority="762" operator="containsText" text="Glasgow">
      <formula>NOT(ISERROR(SEARCH("Glasgow",AQ36)))</formula>
    </cfRule>
  </conditionalFormatting>
  <conditionalFormatting sqref="AQ52:AR52 AQ54:AR54 AQ56:AR56 AQ58:AR58 AQ60:AR60">
    <cfRule type="containsText" dxfId="750" priority="751" operator="containsText" text="Dundee">
      <formula>NOT(ISERROR(SEARCH("Dundee",AQ52)))</formula>
    </cfRule>
    <cfRule type="containsText" dxfId="749" priority="752" operator="containsText" text="Aberdeen">
      <formula>NOT(ISERROR(SEARCH("Aberdeen",AQ52)))</formula>
    </cfRule>
    <cfRule type="containsText" dxfId="748" priority="753" operator="containsText" text="St Andrews">
      <formula>NOT(ISERROR(SEARCH("St Andrews",AQ52)))</formula>
    </cfRule>
    <cfRule type="containsText" dxfId="747" priority="754" operator="containsText" text="Strath">
      <formula>NOT(ISERROR(SEARCH("Strath",AQ52)))</formula>
    </cfRule>
    <cfRule type="containsText" dxfId="746" priority="755" operator="containsText" text="Edinburgh">
      <formula>NOT(ISERROR(SEARCH("Edinburgh",AQ52)))</formula>
    </cfRule>
    <cfRule type="containsText" dxfId="745" priority="756" operator="containsText" text="Glasgow">
      <formula>NOT(ISERROR(SEARCH("Glasgow",AQ52)))</formula>
    </cfRule>
  </conditionalFormatting>
  <conditionalFormatting sqref="AW18:AX19 AT4:AX8 AV9:AX12 AV20:AX22 AT9:AU13 AW13:AX14 AT15:AX15 AU14 AT22:AU22 AU20:AU21 AT19:AU19 AU18 AT17:AX17 AU16:AX16">
    <cfRule type="containsText" dxfId="744" priority="745" operator="containsText" text="Dundee">
      <formula>NOT(ISERROR(SEARCH("Dundee",AT4)))</formula>
    </cfRule>
    <cfRule type="containsText" dxfId="743" priority="746" operator="containsText" text="Aberdeen">
      <formula>NOT(ISERROR(SEARCH("Aberdeen",AT4)))</formula>
    </cfRule>
    <cfRule type="containsText" dxfId="742" priority="747" operator="containsText" text="St Andrews">
      <formula>NOT(ISERROR(SEARCH("St Andrews",AT4)))</formula>
    </cfRule>
    <cfRule type="containsText" dxfId="741" priority="748" operator="containsText" text="Strath">
      <formula>NOT(ISERROR(SEARCH("Strath",AT4)))</formula>
    </cfRule>
    <cfRule type="containsText" dxfId="740" priority="749" operator="containsText" text="Edinburgh">
      <formula>NOT(ISERROR(SEARCH("Edinburgh",AT4)))</formula>
    </cfRule>
    <cfRule type="containsText" dxfId="739" priority="750" operator="containsText" text="Glasgow">
      <formula>NOT(ISERROR(SEARCH("Glasgow",AT4)))</formula>
    </cfRule>
  </conditionalFormatting>
  <conditionalFormatting sqref="S20 S22 S24 S26 S28">
    <cfRule type="containsText" dxfId="738" priority="739" operator="containsText" text="Dundee">
      <formula>NOT(ISERROR(SEARCH("Dundee",S20)))</formula>
    </cfRule>
    <cfRule type="containsText" dxfId="737" priority="740" operator="containsText" text="Aberdeen">
      <formula>NOT(ISERROR(SEARCH("Aberdeen",S20)))</formula>
    </cfRule>
    <cfRule type="containsText" dxfId="736" priority="741" operator="containsText" text="St Andrews">
      <formula>NOT(ISERROR(SEARCH("St Andrews",S20)))</formula>
    </cfRule>
    <cfRule type="containsText" dxfId="735" priority="742" operator="containsText" text="Strath">
      <formula>NOT(ISERROR(SEARCH("Strath",S20)))</formula>
    </cfRule>
    <cfRule type="containsText" dxfId="734" priority="743" operator="containsText" text="Edinburgh">
      <formula>NOT(ISERROR(SEARCH("Edinburgh",S20)))</formula>
    </cfRule>
    <cfRule type="containsText" dxfId="733" priority="744" operator="containsText" text="Glasgow">
      <formula>NOT(ISERROR(SEARCH("Glasgow",S20)))</formula>
    </cfRule>
  </conditionalFormatting>
  <conditionalFormatting sqref="S36 S38 S40 S42 S44">
    <cfRule type="containsText" dxfId="732" priority="733" operator="containsText" text="Dundee">
      <formula>NOT(ISERROR(SEARCH("Dundee",S36)))</formula>
    </cfRule>
    <cfRule type="containsText" dxfId="731" priority="734" operator="containsText" text="Aberdeen">
      <formula>NOT(ISERROR(SEARCH("Aberdeen",S36)))</formula>
    </cfRule>
    <cfRule type="containsText" dxfId="730" priority="735" operator="containsText" text="St Andrews">
      <formula>NOT(ISERROR(SEARCH("St Andrews",S36)))</formula>
    </cfRule>
    <cfRule type="containsText" dxfId="729" priority="736" operator="containsText" text="Strath">
      <formula>NOT(ISERROR(SEARCH("Strath",S36)))</formula>
    </cfRule>
    <cfRule type="containsText" dxfId="728" priority="737" operator="containsText" text="Edinburgh">
      <formula>NOT(ISERROR(SEARCH("Edinburgh",S36)))</formula>
    </cfRule>
    <cfRule type="containsText" dxfId="727" priority="738" operator="containsText" text="Glasgow">
      <formula>NOT(ISERROR(SEARCH("Glasgow",S36)))</formula>
    </cfRule>
  </conditionalFormatting>
  <conditionalFormatting sqref="I41:I43">
    <cfRule type="containsText" dxfId="726" priority="721" operator="containsText" text="Dundee">
      <formula>NOT(ISERROR(SEARCH("Dundee",I41)))</formula>
    </cfRule>
    <cfRule type="containsText" dxfId="725" priority="722" operator="containsText" text="Aberdeen">
      <formula>NOT(ISERROR(SEARCH("Aberdeen",I41)))</formula>
    </cfRule>
    <cfRule type="containsText" dxfId="724" priority="723" operator="containsText" text="St Andrews">
      <formula>NOT(ISERROR(SEARCH("St Andrews",I41)))</formula>
    </cfRule>
    <cfRule type="containsText" dxfId="723" priority="724" operator="containsText" text="Strath">
      <formula>NOT(ISERROR(SEARCH("Strath",I41)))</formula>
    </cfRule>
    <cfRule type="containsText" dxfId="722" priority="725" operator="containsText" text="Edinburgh">
      <formula>NOT(ISERROR(SEARCH("Edinburgh",I41)))</formula>
    </cfRule>
    <cfRule type="containsText" dxfId="721" priority="726" operator="containsText" text="Glasgow">
      <formula>NOT(ISERROR(SEARCH("Glasgow",I41)))</formula>
    </cfRule>
  </conditionalFormatting>
  <conditionalFormatting sqref="I41:I43">
    <cfRule type="containsText" dxfId="720" priority="720" operator="containsText" text="Mixed">
      <formula>NOT(ISERROR(SEARCH("Mixed",I41)))</formula>
    </cfRule>
  </conditionalFormatting>
  <conditionalFormatting sqref="H41:H43">
    <cfRule type="containsText" dxfId="719" priority="714" operator="containsText" text="Dundee">
      <formula>NOT(ISERROR(SEARCH("Dundee",H41)))</formula>
    </cfRule>
    <cfRule type="containsText" dxfId="718" priority="715" operator="containsText" text="Aberdeen">
      <formula>NOT(ISERROR(SEARCH("Aberdeen",H41)))</formula>
    </cfRule>
    <cfRule type="containsText" dxfId="717" priority="716" operator="containsText" text="St Andrews">
      <formula>NOT(ISERROR(SEARCH("St Andrews",H41)))</formula>
    </cfRule>
    <cfRule type="containsText" dxfId="716" priority="717" operator="containsText" text="Strath">
      <formula>NOT(ISERROR(SEARCH("Strath",H41)))</formula>
    </cfRule>
    <cfRule type="containsText" dxfId="715" priority="718" operator="containsText" text="Edinburgh">
      <formula>NOT(ISERROR(SEARCH("Edinburgh",H41)))</formula>
    </cfRule>
    <cfRule type="containsText" dxfId="714" priority="719" operator="containsText" text="Glasgow">
      <formula>NOT(ISERROR(SEARCH("Glasgow",H41)))</formula>
    </cfRule>
  </conditionalFormatting>
  <conditionalFormatting sqref="H41:H43">
    <cfRule type="containsText" dxfId="713" priority="713" operator="containsText" text="Mixed">
      <formula>NOT(ISERROR(SEARCH("Mixed",H41)))</formula>
    </cfRule>
  </conditionalFormatting>
  <conditionalFormatting sqref="P41:P43">
    <cfRule type="containsText" dxfId="712" priority="707" operator="containsText" text="Dundee">
      <formula>NOT(ISERROR(SEARCH("Dundee",P41)))</formula>
    </cfRule>
    <cfRule type="containsText" dxfId="711" priority="708" operator="containsText" text="Aberdeen">
      <formula>NOT(ISERROR(SEARCH("Aberdeen",P41)))</formula>
    </cfRule>
    <cfRule type="containsText" dxfId="710" priority="709" operator="containsText" text="St Andrews">
      <formula>NOT(ISERROR(SEARCH("St Andrews",P41)))</formula>
    </cfRule>
    <cfRule type="containsText" dxfId="709" priority="710" operator="containsText" text="Strath">
      <formula>NOT(ISERROR(SEARCH("Strath",P41)))</formula>
    </cfRule>
    <cfRule type="containsText" dxfId="708" priority="711" operator="containsText" text="Edinburgh">
      <formula>NOT(ISERROR(SEARCH("Edinburgh",P41)))</formula>
    </cfRule>
    <cfRule type="containsText" dxfId="707" priority="712" operator="containsText" text="Glasgow">
      <formula>NOT(ISERROR(SEARCH("Glasgow",P41)))</formula>
    </cfRule>
  </conditionalFormatting>
  <conditionalFormatting sqref="E41:G43">
    <cfRule type="containsText" dxfId="706" priority="701" operator="containsText" text="Dundee">
      <formula>NOT(ISERROR(SEARCH("Dundee",E41)))</formula>
    </cfRule>
    <cfRule type="containsText" dxfId="705" priority="702" operator="containsText" text="Aberdeen">
      <formula>NOT(ISERROR(SEARCH("Aberdeen",E41)))</formula>
    </cfRule>
    <cfRule type="containsText" dxfId="704" priority="703" operator="containsText" text="St Andrews">
      <formula>NOT(ISERROR(SEARCH("St Andrews",E41)))</formula>
    </cfRule>
    <cfRule type="containsText" dxfId="703" priority="704" operator="containsText" text="Strath">
      <formula>NOT(ISERROR(SEARCH("Strath",E41)))</formula>
    </cfRule>
    <cfRule type="containsText" dxfId="702" priority="705" operator="containsText" text="Edinburgh">
      <formula>NOT(ISERROR(SEARCH("Edinburgh",E41)))</formula>
    </cfRule>
    <cfRule type="containsText" dxfId="701" priority="706" operator="containsText" text="Glasgow">
      <formula>NOT(ISERROR(SEARCH("Glasgow",E41)))</formula>
    </cfRule>
  </conditionalFormatting>
  <conditionalFormatting sqref="M41:O43">
    <cfRule type="containsText" dxfId="700" priority="695" operator="containsText" text="Dundee">
      <formula>NOT(ISERROR(SEARCH("Dundee",M41)))</formula>
    </cfRule>
    <cfRule type="containsText" dxfId="699" priority="696" operator="containsText" text="Aberdeen">
      <formula>NOT(ISERROR(SEARCH("Aberdeen",M41)))</formula>
    </cfRule>
    <cfRule type="containsText" dxfId="698" priority="697" operator="containsText" text="St Andrews">
      <formula>NOT(ISERROR(SEARCH("St Andrews",M41)))</formula>
    </cfRule>
    <cfRule type="containsText" dxfId="697" priority="698" operator="containsText" text="Strath">
      <formula>NOT(ISERROR(SEARCH("Strath",M41)))</formula>
    </cfRule>
    <cfRule type="containsText" dxfId="696" priority="699" operator="containsText" text="Edinburgh">
      <formula>NOT(ISERROR(SEARCH("Edinburgh",M41)))</formula>
    </cfRule>
    <cfRule type="containsText" dxfId="695" priority="700" operator="containsText" text="Glasgow">
      <formula>NOT(ISERROR(SEARCH("Glasgow",M41)))</formula>
    </cfRule>
  </conditionalFormatting>
  <conditionalFormatting sqref="M41:O43">
    <cfRule type="containsText" dxfId="694" priority="694" operator="containsText" text="Mixed">
      <formula>NOT(ISERROR(SEARCH("Mixed",M41)))</formula>
    </cfRule>
  </conditionalFormatting>
  <conditionalFormatting sqref="Q41:Q43">
    <cfRule type="containsText" dxfId="693" priority="688" operator="containsText" text="Dundee">
      <formula>NOT(ISERROR(SEARCH("Dundee",Q41)))</formula>
    </cfRule>
    <cfRule type="containsText" dxfId="692" priority="689" operator="containsText" text="Aberdeen">
      <formula>NOT(ISERROR(SEARCH("Aberdeen",Q41)))</formula>
    </cfRule>
    <cfRule type="containsText" dxfId="691" priority="690" operator="containsText" text="St Andrews">
      <formula>NOT(ISERROR(SEARCH("St Andrews",Q41)))</formula>
    </cfRule>
    <cfRule type="containsText" dxfId="690" priority="691" operator="containsText" text="Strath">
      <formula>NOT(ISERROR(SEARCH("Strath",Q41)))</formula>
    </cfRule>
    <cfRule type="containsText" dxfId="689" priority="692" operator="containsText" text="Edinburgh">
      <formula>NOT(ISERROR(SEARCH("Edinburgh",Q41)))</formula>
    </cfRule>
    <cfRule type="containsText" dxfId="688" priority="693" operator="containsText" text="Glasgow">
      <formula>NOT(ISERROR(SEARCH("Glasgow",Q41)))</formula>
    </cfRule>
  </conditionalFormatting>
  <conditionalFormatting sqref="AV13:AV14">
    <cfRule type="containsText" dxfId="687" priority="682" operator="containsText" text="Dundee">
      <formula>NOT(ISERROR(SEARCH("Dundee",AV13)))</formula>
    </cfRule>
    <cfRule type="containsText" dxfId="686" priority="683" operator="containsText" text="Aberdeen">
      <formula>NOT(ISERROR(SEARCH("Aberdeen",AV13)))</formula>
    </cfRule>
    <cfRule type="containsText" dxfId="685" priority="684" operator="containsText" text="St Andrews">
      <formula>NOT(ISERROR(SEARCH("St Andrews",AV13)))</formula>
    </cfRule>
    <cfRule type="containsText" dxfId="684" priority="685" operator="containsText" text="Strath">
      <formula>NOT(ISERROR(SEARCH("Strath",AV13)))</formula>
    </cfRule>
    <cfRule type="containsText" dxfId="683" priority="686" operator="containsText" text="Edinburgh">
      <formula>NOT(ISERROR(SEARCH("Edinburgh",AV13)))</formula>
    </cfRule>
    <cfRule type="containsText" dxfId="682" priority="687" operator="containsText" text="Glasgow">
      <formula>NOT(ISERROR(SEARCH("Glasgow",AV13)))</formula>
    </cfRule>
  </conditionalFormatting>
  <conditionalFormatting sqref="AV18:AV19">
    <cfRule type="containsText" dxfId="681" priority="676" operator="containsText" text="Dundee">
      <formula>NOT(ISERROR(SEARCH("Dundee",AV18)))</formula>
    </cfRule>
    <cfRule type="containsText" dxfId="680" priority="677" operator="containsText" text="Aberdeen">
      <formula>NOT(ISERROR(SEARCH("Aberdeen",AV18)))</formula>
    </cfRule>
    <cfRule type="containsText" dxfId="679" priority="678" operator="containsText" text="St Andrews">
      <formula>NOT(ISERROR(SEARCH("St Andrews",AV18)))</formula>
    </cfRule>
    <cfRule type="containsText" dxfId="678" priority="679" operator="containsText" text="Strath">
      <formula>NOT(ISERROR(SEARCH("Strath",AV18)))</formula>
    </cfRule>
    <cfRule type="containsText" dxfId="677" priority="680" operator="containsText" text="Edinburgh">
      <formula>NOT(ISERROR(SEARCH("Edinburgh",AV18)))</formula>
    </cfRule>
    <cfRule type="containsText" dxfId="676" priority="681" operator="containsText" text="Glasgow">
      <formula>NOT(ISERROR(SEARCH("Glasgow",AV18)))</formula>
    </cfRule>
  </conditionalFormatting>
  <conditionalFormatting sqref="M28:O30">
    <cfRule type="containsText" dxfId="675" priority="670" operator="containsText" text="Dundee">
      <formula>NOT(ISERROR(SEARCH("Dundee",M28)))</formula>
    </cfRule>
    <cfRule type="containsText" dxfId="674" priority="671" operator="containsText" text="Aberdeen">
      <formula>NOT(ISERROR(SEARCH("Aberdeen",M28)))</formula>
    </cfRule>
    <cfRule type="containsText" dxfId="673" priority="672" operator="containsText" text="St Andrews">
      <formula>NOT(ISERROR(SEARCH("St Andrews",M28)))</formula>
    </cfRule>
    <cfRule type="containsText" dxfId="672" priority="673" operator="containsText" text="Strath">
      <formula>NOT(ISERROR(SEARCH("Strath",M28)))</formula>
    </cfRule>
    <cfRule type="containsText" dxfId="671" priority="674" operator="containsText" text="Edinburgh">
      <formula>NOT(ISERROR(SEARCH("Edinburgh",M28)))</formula>
    </cfRule>
    <cfRule type="containsText" dxfId="670" priority="675" operator="containsText" text="Glasgow">
      <formula>NOT(ISERROR(SEARCH("Glasgow",M28)))</formula>
    </cfRule>
  </conditionalFormatting>
  <conditionalFormatting sqref="E28:G30">
    <cfRule type="containsText" dxfId="669" priority="664" operator="containsText" text="Dundee">
      <formula>NOT(ISERROR(SEARCH("Dundee",E28)))</formula>
    </cfRule>
    <cfRule type="containsText" dxfId="668" priority="665" operator="containsText" text="Aberdeen">
      <formula>NOT(ISERROR(SEARCH("Aberdeen",E28)))</formula>
    </cfRule>
    <cfRule type="containsText" dxfId="667" priority="666" operator="containsText" text="St Andrews">
      <formula>NOT(ISERROR(SEARCH("St Andrews",E28)))</formula>
    </cfRule>
    <cfRule type="containsText" dxfId="666" priority="667" operator="containsText" text="Strath">
      <formula>NOT(ISERROR(SEARCH("Strath",E28)))</formula>
    </cfRule>
    <cfRule type="containsText" dxfId="665" priority="668" operator="containsText" text="Edinburgh">
      <formula>NOT(ISERROR(SEARCH("Edinburgh",E28)))</formula>
    </cfRule>
    <cfRule type="containsText" dxfId="664" priority="669" operator="containsText" text="Glasgow">
      <formula>NOT(ISERROR(SEARCH("Glasgow",E28)))</formula>
    </cfRule>
  </conditionalFormatting>
  <conditionalFormatting sqref="E28:G30">
    <cfRule type="containsText" dxfId="663" priority="663" operator="containsText" text="Mixed">
      <formula>NOT(ISERROR(SEARCH("Mixed",E28)))</formula>
    </cfRule>
  </conditionalFormatting>
  <conditionalFormatting sqref="M31:O31">
    <cfRule type="containsText" dxfId="662" priority="657" operator="containsText" text="Dundee">
      <formula>NOT(ISERROR(SEARCH("Dundee",M31)))</formula>
    </cfRule>
    <cfRule type="containsText" dxfId="661" priority="658" operator="containsText" text="Aberdeen">
      <formula>NOT(ISERROR(SEARCH("Aberdeen",M31)))</formula>
    </cfRule>
    <cfRule type="containsText" dxfId="660" priority="659" operator="containsText" text="St Andrews">
      <formula>NOT(ISERROR(SEARCH("St Andrews",M31)))</formula>
    </cfRule>
    <cfRule type="containsText" dxfId="659" priority="660" operator="containsText" text="Strath">
      <formula>NOT(ISERROR(SEARCH("Strath",M31)))</formula>
    </cfRule>
    <cfRule type="containsText" dxfId="658" priority="661" operator="containsText" text="Edinburgh">
      <formula>NOT(ISERROR(SEARCH("Edinburgh",M31)))</formula>
    </cfRule>
    <cfRule type="containsText" dxfId="657" priority="662" operator="containsText" text="Glasgow">
      <formula>NOT(ISERROR(SEARCH("Glasgow",M31)))</formula>
    </cfRule>
  </conditionalFormatting>
  <conditionalFormatting sqref="M31:O31">
    <cfRule type="containsText" dxfId="656" priority="656" operator="containsText" text="Mixed">
      <formula>NOT(ISERROR(SEARCH("Mixed",M31)))</formula>
    </cfRule>
  </conditionalFormatting>
  <conditionalFormatting sqref="M32:O36">
    <cfRule type="containsText" dxfId="655" priority="650" operator="containsText" text="Dundee">
      <formula>NOT(ISERROR(SEARCH("Dundee",M32)))</formula>
    </cfRule>
    <cfRule type="containsText" dxfId="654" priority="651" operator="containsText" text="Aberdeen">
      <formula>NOT(ISERROR(SEARCH("Aberdeen",M32)))</formula>
    </cfRule>
    <cfRule type="containsText" dxfId="653" priority="652" operator="containsText" text="St Andrews">
      <formula>NOT(ISERROR(SEARCH("St Andrews",M32)))</formula>
    </cfRule>
    <cfRule type="containsText" dxfId="652" priority="653" operator="containsText" text="Strath">
      <formula>NOT(ISERROR(SEARCH("Strath",M32)))</formula>
    </cfRule>
    <cfRule type="containsText" dxfId="651" priority="654" operator="containsText" text="Edinburgh">
      <formula>NOT(ISERROR(SEARCH("Edinburgh",M32)))</formula>
    </cfRule>
    <cfRule type="containsText" dxfId="650" priority="655" operator="containsText" text="Glasgow">
      <formula>NOT(ISERROR(SEARCH("Glasgow",M32)))</formula>
    </cfRule>
  </conditionalFormatting>
  <conditionalFormatting sqref="M37:O38">
    <cfRule type="containsText" dxfId="649" priority="644" operator="containsText" text="Dundee">
      <formula>NOT(ISERROR(SEARCH("Dundee",M37)))</formula>
    </cfRule>
    <cfRule type="containsText" dxfId="648" priority="645" operator="containsText" text="Aberdeen">
      <formula>NOT(ISERROR(SEARCH("Aberdeen",M37)))</formula>
    </cfRule>
    <cfRule type="containsText" dxfId="647" priority="646" operator="containsText" text="St Andrews">
      <formula>NOT(ISERROR(SEARCH("St Andrews",M37)))</formula>
    </cfRule>
    <cfRule type="containsText" dxfId="646" priority="647" operator="containsText" text="Strath">
      <formula>NOT(ISERROR(SEARCH("Strath",M37)))</formula>
    </cfRule>
    <cfRule type="containsText" dxfId="645" priority="648" operator="containsText" text="Edinburgh">
      <formula>NOT(ISERROR(SEARCH("Edinburgh",M37)))</formula>
    </cfRule>
    <cfRule type="containsText" dxfId="644" priority="649" operator="containsText" text="Glasgow">
      <formula>NOT(ISERROR(SEARCH("Glasgow",M37)))</formula>
    </cfRule>
  </conditionalFormatting>
  <conditionalFormatting sqref="M37:O38">
    <cfRule type="containsText" dxfId="643" priority="643" operator="containsText" text="Mixed">
      <formula>NOT(ISERROR(SEARCH("Mixed",M37)))</formula>
    </cfRule>
  </conditionalFormatting>
  <conditionalFormatting sqref="E31:G31">
    <cfRule type="containsText" dxfId="642" priority="637" operator="containsText" text="Dundee">
      <formula>NOT(ISERROR(SEARCH("Dundee",E31)))</formula>
    </cfRule>
    <cfRule type="containsText" dxfId="641" priority="638" operator="containsText" text="Aberdeen">
      <formula>NOT(ISERROR(SEARCH("Aberdeen",E31)))</formula>
    </cfRule>
    <cfRule type="containsText" dxfId="640" priority="639" operator="containsText" text="St Andrews">
      <formula>NOT(ISERROR(SEARCH("St Andrews",E31)))</formula>
    </cfRule>
    <cfRule type="containsText" dxfId="639" priority="640" operator="containsText" text="Strath">
      <formula>NOT(ISERROR(SEARCH("Strath",E31)))</formula>
    </cfRule>
    <cfRule type="containsText" dxfId="638" priority="641" operator="containsText" text="Edinburgh">
      <formula>NOT(ISERROR(SEARCH("Edinburgh",E31)))</formula>
    </cfRule>
    <cfRule type="containsText" dxfId="637" priority="642" operator="containsText" text="Glasgow">
      <formula>NOT(ISERROR(SEARCH("Glasgow",E31)))</formula>
    </cfRule>
  </conditionalFormatting>
  <conditionalFormatting sqref="E32:G36">
    <cfRule type="containsText" dxfId="636" priority="631" operator="containsText" text="Dundee">
      <formula>NOT(ISERROR(SEARCH("Dundee",E32)))</formula>
    </cfRule>
    <cfRule type="containsText" dxfId="635" priority="632" operator="containsText" text="Aberdeen">
      <formula>NOT(ISERROR(SEARCH("Aberdeen",E32)))</formula>
    </cfRule>
    <cfRule type="containsText" dxfId="634" priority="633" operator="containsText" text="St Andrews">
      <formula>NOT(ISERROR(SEARCH("St Andrews",E32)))</formula>
    </cfRule>
    <cfRule type="containsText" dxfId="633" priority="634" operator="containsText" text="Strath">
      <formula>NOT(ISERROR(SEARCH("Strath",E32)))</formula>
    </cfRule>
    <cfRule type="containsText" dxfId="632" priority="635" operator="containsText" text="Edinburgh">
      <formula>NOT(ISERROR(SEARCH("Edinburgh",E32)))</formula>
    </cfRule>
    <cfRule type="containsText" dxfId="631" priority="636" operator="containsText" text="Glasgow">
      <formula>NOT(ISERROR(SEARCH("Glasgow",E32)))</formula>
    </cfRule>
  </conditionalFormatting>
  <conditionalFormatting sqref="E32:G36">
    <cfRule type="containsText" dxfId="630" priority="630" operator="containsText" text="Mixed">
      <formula>NOT(ISERROR(SEARCH("Mixed",E32)))</formula>
    </cfRule>
  </conditionalFormatting>
  <conditionalFormatting sqref="E37:G38">
    <cfRule type="containsText" dxfId="629" priority="624" operator="containsText" text="Dundee">
      <formula>NOT(ISERROR(SEARCH("Dundee",E37)))</formula>
    </cfRule>
    <cfRule type="containsText" dxfId="628" priority="625" operator="containsText" text="Aberdeen">
      <formula>NOT(ISERROR(SEARCH("Aberdeen",E37)))</formula>
    </cfRule>
    <cfRule type="containsText" dxfId="627" priority="626" operator="containsText" text="St Andrews">
      <formula>NOT(ISERROR(SEARCH("St Andrews",E37)))</formula>
    </cfRule>
    <cfRule type="containsText" dxfId="626" priority="627" operator="containsText" text="Strath">
      <formula>NOT(ISERROR(SEARCH("Strath",E37)))</formula>
    </cfRule>
    <cfRule type="containsText" dxfId="625" priority="628" operator="containsText" text="Edinburgh">
      <formula>NOT(ISERROR(SEARCH("Edinburgh",E37)))</formula>
    </cfRule>
    <cfRule type="containsText" dxfId="624" priority="629" operator="containsText" text="Glasgow">
      <formula>NOT(ISERROR(SEARCH("Glasgow",E37)))</formula>
    </cfRule>
  </conditionalFormatting>
  <conditionalFormatting sqref="V7:X7">
    <cfRule type="containsText" dxfId="623" priority="618" operator="containsText" text="Dundee">
      <formula>NOT(ISERROR(SEARCH("Dundee",V7)))</formula>
    </cfRule>
    <cfRule type="containsText" dxfId="622" priority="619" operator="containsText" text="Aberdeen">
      <formula>NOT(ISERROR(SEARCH("Aberdeen",V7)))</formula>
    </cfRule>
    <cfRule type="containsText" dxfId="621" priority="620" operator="containsText" text="St Andrews">
      <formula>NOT(ISERROR(SEARCH("St Andrews",V7)))</formula>
    </cfRule>
    <cfRule type="containsText" dxfId="620" priority="621" operator="containsText" text="Strath">
      <formula>NOT(ISERROR(SEARCH("Strath",V7)))</formula>
    </cfRule>
    <cfRule type="containsText" dxfId="619" priority="622" operator="containsText" text="Edinburgh">
      <formula>NOT(ISERROR(SEARCH("Edinburgh",V7)))</formula>
    </cfRule>
    <cfRule type="containsText" dxfId="618" priority="623" operator="containsText" text="Glasgow">
      <formula>NOT(ISERROR(SEARCH("Glasgow",V7)))</formula>
    </cfRule>
  </conditionalFormatting>
  <conditionalFormatting sqref="V7:X7">
    <cfRule type="cellIs" dxfId="617" priority="617" operator="equal">
      <formula>0</formula>
    </cfRule>
  </conditionalFormatting>
  <conditionalFormatting sqref="V9:X9">
    <cfRule type="containsText" dxfId="616" priority="611" operator="containsText" text="Dundee">
      <formula>NOT(ISERROR(SEARCH("Dundee",V9)))</formula>
    </cfRule>
    <cfRule type="containsText" dxfId="615" priority="612" operator="containsText" text="Aberdeen">
      <formula>NOT(ISERROR(SEARCH("Aberdeen",V9)))</formula>
    </cfRule>
    <cfRule type="containsText" dxfId="614" priority="613" operator="containsText" text="St Andrews">
      <formula>NOT(ISERROR(SEARCH("St Andrews",V9)))</formula>
    </cfRule>
    <cfRule type="containsText" dxfId="613" priority="614" operator="containsText" text="Strath">
      <formula>NOT(ISERROR(SEARCH("Strath",V9)))</formula>
    </cfRule>
    <cfRule type="containsText" dxfId="612" priority="615" operator="containsText" text="Edinburgh">
      <formula>NOT(ISERROR(SEARCH("Edinburgh",V9)))</formula>
    </cfRule>
    <cfRule type="containsText" dxfId="611" priority="616" operator="containsText" text="Glasgow">
      <formula>NOT(ISERROR(SEARCH("Glasgow",V9)))</formula>
    </cfRule>
  </conditionalFormatting>
  <conditionalFormatting sqref="V9:X9">
    <cfRule type="cellIs" dxfId="610" priority="610" operator="equal">
      <formula>0</formula>
    </cfRule>
  </conditionalFormatting>
  <conditionalFormatting sqref="V11:X11">
    <cfRule type="containsText" dxfId="609" priority="604" operator="containsText" text="Dundee">
      <formula>NOT(ISERROR(SEARCH("Dundee",V11)))</formula>
    </cfRule>
    <cfRule type="containsText" dxfId="608" priority="605" operator="containsText" text="Aberdeen">
      <formula>NOT(ISERROR(SEARCH("Aberdeen",V11)))</formula>
    </cfRule>
    <cfRule type="containsText" dxfId="607" priority="606" operator="containsText" text="St Andrews">
      <formula>NOT(ISERROR(SEARCH("St Andrews",V11)))</formula>
    </cfRule>
    <cfRule type="containsText" dxfId="606" priority="607" operator="containsText" text="Strath">
      <formula>NOT(ISERROR(SEARCH("Strath",V11)))</formula>
    </cfRule>
    <cfRule type="containsText" dxfId="605" priority="608" operator="containsText" text="Edinburgh">
      <formula>NOT(ISERROR(SEARCH("Edinburgh",V11)))</formula>
    </cfRule>
    <cfRule type="containsText" dxfId="604" priority="609" operator="containsText" text="Glasgow">
      <formula>NOT(ISERROR(SEARCH("Glasgow",V11)))</formula>
    </cfRule>
  </conditionalFormatting>
  <conditionalFormatting sqref="V11:X11">
    <cfRule type="cellIs" dxfId="603" priority="603" operator="equal">
      <formula>0</formula>
    </cfRule>
  </conditionalFormatting>
  <conditionalFormatting sqref="V13:X13">
    <cfRule type="containsText" dxfId="602" priority="597" operator="containsText" text="Dundee">
      <formula>NOT(ISERROR(SEARCH("Dundee",V13)))</formula>
    </cfRule>
    <cfRule type="containsText" dxfId="601" priority="598" operator="containsText" text="Aberdeen">
      <formula>NOT(ISERROR(SEARCH("Aberdeen",V13)))</formula>
    </cfRule>
    <cfRule type="containsText" dxfId="600" priority="599" operator="containsText" text="St Andrews">
      <formula>NOT(ISERROR(SEARCH("St Andrews",V13)))</formula>
    </cfRule>
    <cfRule type="containsText" dxfId="599" priority="600" operator="containsText" text="Strath">
      <formula>NOT(ISERROR(SEARCH("Strath",V13)))</formula>
    </cfRule>
    <cfRule type="containsText" dxfId="598" priority="601" operator="containsText" text="Edinburgh">
      <formula>NOT(ISERROR(SEARCH("Edinburgh",V13)))</formula>
    </cfRule>
    <cfRule type="containsText" dxfId="597" priority="602" operator="containsText" text="Glasgow">
      <formula>NOT(ISERROR(SEARCH("Glasgow",V13)))</formula>
    </cfRule>
  </conditionalFormatting>
  <conditionalFormatting sqref="V13:X13">
    <cfRule type="cellIs" dxfId="596" priority="596" operator="equal">
      <formula>0</formula>
    </cfRule>
  </conditionalFormatting>
  <conditionalFormatting sqref="Y5:AA5">
    <cfRule type="containsText" dxfId="595" priority="590" operator="containsText" text="Dundee">
      <formula>NOT(ISERROR(SEARCH("Dundee",Y5)))</formula>
    </cfRule>
    <cfRule type="containsText" dxfId="594" priority="591" operator="containsText" text="Aberdeen">
      <formula>NOT(ISERROR(SEARCH("Aberdeen",Y5)))</formula>
    </cfRule>
    <cfRule type="containsText" dxfId="593" priority="592" operator="containsText" text="St Andrews">
      <formula>NOT(ISERROR(SEARCH("St Andrews",Y5)))</formula>
    </cfRule>
    <cfRule type="containsText" dxfId="592" priority="593" operator="containsText" text="Strath">
      <formula>NOT(ISERROR(SEARCH("Strath",Y5)))</formula>
    </cfRule>
    <cfRule type="containsText" dxfId="591" priority="594" operator="containsText" text="Edinburgh">
      <formula>NOT(ISERROR(SEARCH("Edinburgh",Y5)))</formula>
    </cfRule>
    <cfRule type="containsText" dxfId="590" priority="595" operator="containsText" text="Glasgow">
      <formula>NOT(ISERROR(SEARCH("Glasgow",Y5)))</formula>
    </cfRule>
  </conditionalFormatting>
  <conditionalFormatting sqref="Y5:AA5">
    <cfRule type="cellIs" dxfId="589" priority="589" operator="equal">
      <formula>0</formula>
    </cfRule>
  </conditionalFormatting>
  <conditionalFormatting sqref="Y9:AA9">
    <cfRule type="containsText" dxfId="588" priority="583" operator="containsText" text="Dundee">
      <formula>NOT(ISERROR(SEARCH("Dundee",Y9)))</formula>
    </cfRule>
    <cfRule type="containsText" dxfId="587" priority="584" operator="containsText" text="Aberdeen">
      <formula>NOT(ISERROR(SEARCH("Aberdeen",Y9)))</formula>
    </cfRule>
    <cfRule type="containsText" dxfId="586" priority="585" operator="containsText" text="St Andrews">
      <formula>NOT(ISERROR(SEARCH("St Andrews",Y9)))</formula>
    </cfRule>
    <cfRule type="containsText" dxfId="585" priority="586" operator="containsText" text="Strath">
      <formula>NOT(ISERROR(SEARCH("Strath",Y9)))</formula>
    </cfRule>
    <cfRule type="containsText" dxfId="584" priority="587" operator="containsText" text="Edinburgh">
      <formula>NOT(ISERROR(SEARCH("Edinburgh",Y9)))</formula>
    </cfRule>
    <cfRule type="containsText" dxfId="583" priority="588" operator="containsText" text="Glasgow">
      <formula>NOT(ISERROR(SEARCH("Glasgow",Y9)))</formula>
    </cfRule>
  </conditionalFormatting>
  <conditionalFormatting sqref="Y9:AA9">
    <cfRule type="cellIs" dxfId="582" priority="582" operator="equal">
      <formula>0</formula>
    </cfRule>
  </conditionalFormatting>
  <conditionalFormatting sqref="Y11:AA11">
    <cfRule type="containsText" dxfId="581" priority="576" operator="containsText" text="Dundee">
      <formula>NOT(ISERROR(SEARCH("Dundee",Y11)))</formula>
    </cfRule>
    <cfRule type="containsText" dxfId="580" priority="577" operator="containsText" text="Aberdeen">
      <formula>NOT(ISERROR(SEARCH("Aberdeen",Y11)))</formula>
    </cfRule>
    <cfRule type="containsText" dxfId="579" priority="578" operator="containsText" text="St Andrews">
      <formula>NOT(ISERROR(SEARCH("St Andrews",Y11)))</formula>
    </cfRule>
    <cfRule type="containsText" dxfId="578" priority="579" operator="containsText" text="Strath">
      <formula>NOT(ISERROR(SEARCH("Strath",Y11)))</formula>
    </cfRule>
    <cfRule type="containsText" dxfId="577" priority="580" operator="containsText" text="Edinburgh">
      <formula>NOT(ISERROR(SEARCH("Edinburgh",Y11)))</formula>
    </cfRule>
    <cfRule type="containsText" dxfId="576" priority="581" operator="containsText" text="Glasgow">
      <formula>NOT(ISERROR(SEARCH("Glasgow",Y11)))</formula>
    </cfRule>
  </conditionalFormatting>
  <conditionalFormatting sqref="Y11:AA11">
    <cfRule type="cellIs" dxfId="575" priority="575" operator="equal">
      <formula>0</formula>
    </cfRule>
  </conditionalFormatting>
  <conditionalFormatting sqref="Y13:AA13">
    <cfRule type="containsText" dxfId="574" priority="569" operator="containsText" text="Dundee">
      <formula>NOT(ISERROR(SEARCH("Dundee",Y13)))</formula>
    </cfRule>
    <cfRule type="containsText" dxfId="573" priority="570" operator="containsText" text="Aberdeen">
      <formula>NOT(ISERROR(SEARCH("Aberdeen",Y13)))</formula>
    </cfRule>
    <cfRule type="containsText" dxfId="572" priority="571" operator="containsText" text="St Andrews">
      <formula>NOT(ISERROR(SEARCH("St Andrews",Y13)))</formula>
    </cfRule>
    <cfRule type="containsText" dxfId="571" priority="572" operator="containsText" text="Strath">
      <formula>NOT(ISERROR(SEARCH("Strath",Y13)))</formula>
    </cfRule>
    <cfRule type="containsText" dxfId="570" priority="573" operator="containsText" text="Edinburgh">
      <formula>NOT(ISERROR(SEARCH("Edinburgh",Y13)))</formula>
    </cfRule>
    <cfRule type="containsText" dxfId="569" priority="574" operator="containsText" text="Glasgow">
      <formula>NOT(ISERROR(SEARCH("Glasgow",Y13)))</formula>
    </cfRule>
  </conditionalFormatting>
  <conditionalFormatting sqref="Y13:AA13">
    <cfRule type="cellIs" dxfId="568" priority="568" operator="equal">
      <formula>0</formula>
    </cfRule>
  </conditionalFormatting>
  <conditionalFormatting sqref="AB5:AD5">
    <cfRule type="containsText" dxfId="567" priority="562" operator="containsText" text="Dundee">
      <formula>NOT(ISERROR(SEARCH("Dundee",AB5)))</formula>
    </cfRule>
    <cfRule type="containsText" dxfId="566" priority="563" operator="containsText" text="Aberdeen">
      <formula>NOT(ISERROR(SEARCH("Aberdeen",AB5)))</formula>
    </cfRule>
    <cfRule type="containsText" dxfId="565" priority="564" operator="containsText" text="St Andrews">
      <formula>NOT(ISERROR(SEARCH("St Andrews",AB5)))</formula>
    </cfRule>
    <cfRule type="containsText" dxfId="564" priority="565" operator="containsText" text="Strath">
      <formula>NOT(ISERROR(SEARCH("Strath",AB5)))</formula>
    </cfRule>
    <cfRule type="containsText" dxfId="563" priority="566" operator="containsText" text="Edinburgh">
      <formula>NOT(ISERROR(SEARCH("Edinburgh",AB5)))</formula>
    </cfRule>
    <cfRule type="containsText" dxfId="562" priority="567" operator="containsText" text="Glasgow">
      <formula>NOT(ISERROR(SEARCH("Glasgow",AB5)))</formula>
    </cfRule>
  </conditionalFormatting>
  <conditionalFormatting sqref="AB5:AD5">
    <cfRule type="cellIs" dxfId="561" priority="561" operator="equal">
      <formula>0</formula>
    </cfRule>
  </conditionalFormatting>
  <conditionalFormatting sqref="AB7:AD7">
    <cfRule type="containsText" dxfId="560" priority="555" operator="containsText" text="Dundee">
      <formula>NOT(ISERROR(SEARCH("Dundee",AB7)))</formula>
    </cfRule>
    <cfRule type="containsText" dxfId="559" priority="556" operator="containsText" text="Aberdeen">
      <formula>NOT(ISERROR(SEARCH("Aberdeen",AB7)))</formula>
    </cfRule>
    <cfRule type="containsText" dxfId="558" priority="557" operator="containsText" text="St Andrews">
      <formula>NOT(ISERROR(SEARCH("St Andrews",AB7)))</formula>
    </cfRule>
    <cfRule type="containsText" dxfId="557" priority="558" operator="containsText" text="Strath">
      <formula>NOT(ISERROR(SEARCH("Strath",AB7)))</formula>
    </cfRule>
    <cfRule type="containsText" dxfId="556" priority="559" operator="containsText" text="Edinburgh">
      <formula>NOT(ISERROR(SEARCH("Edinburgh",AB7)))</formula>
    </cfRule>
    <cfRule type="containsText" dxfId="555" priority="560" operator="containsText" text="Glasgow">
      <formula>NOT(ISERROR(SEARCH("Glasgow",AB7)))</formula>
    </cfRule>
  </conditionalFormatting>
  <conditionalFormatting sqref="AB7:AD7">
    <cfRule type="cellIs" dxfId="554" priority="554" operator="equal">
      <formula>0</formula>
    </cfRule>
  </conditionalFormatting>
  <conditionalFormatting sqref="AB11:AD11">
    <cfRule type="containsText" dxfId="553" priority="548" operator="containsText" text="Dundee">
      <formula>NOT(ISERROR(SEARCH("Dundee",AB11)))</formula>
    </cfRule>
    <cfRule type="containsText" dxfId="552" priority="549" operator="containsText" text="Aberdeen">
      <formula>NOT(ISERROR(SEARCH("Aberdeen",AB11)))</formula>
    </cfRule>
    <cfRule type="containsText" dxfId="551" priority="550" operator="containsText" text="St Andrews">
      <formula>NOT(ISERROR(SEARCH("St Andrews",AB11)))</formula>
    </cfRule>
    <cfRule type="containsText" dxfId="550" priority="551" operator="containsText" text="Strath">
      <formula>NOT(ISERROR(SEARCH("Strath",AB11)))</formula>
    </cfRule>
    <cfRule type="containsText" dxfId="549" priority="552" operator="containsText" text="Edinburgh">
      <formula>NOT(ISERROR(SEARCH("Edinburgh",AB11)))</formula>
    </cfRule>
    <cfRule type="containsText" dxfId="548" priority="553" operator="containsText" text="Glasgow">
      <formula>NOT(ISERROR(SEARCH("Glasgow",AB11)))</formula>
    </cfRule>
  </conditionalFormatting>
  <conditionalFormatting sqref="AB11:AD11">
    <cfRule type="cellIs" dxfId="547" priority="547" operator="equal">
      <formula>0</formula>
    </cfRule>
  </conditionalFormatting>
  <conditionalFormatting sqref="AB13:AD13">
    <cfRule type="containsText" dxfId="546" priority="541" operator="containsText" text="Dundee">
      <formula>NOT(ISERROR(SEARCH("Dundee",AB13)))</formula>
    </cfRule>
    <cfRule type="containsText" dxfId="545" priority="542" operator="containsText" text="Aberdeen">
      <formula>NOT(ISERROR(SEARCH("Aberdeen",AB13)))</formula>
    </cfRule>
    <cfRule type="containsText" dxfId="544" priority="543" operator="containsText" text="St Andrews">
      <formula>NOT(ISERROR(SEARCH("St Andrews",AB13)))</formula>
    </cfRule>
    <cfRule type="containsText" dxfId="543" priority="544" operator="containsText" text="Strath">
      <formula>NOT(ISERROR(SEARCH("Strath",AB13)))</formula>
    </cfRule>
    <cfRule type="containsText" dxfId="542" priority="545" operator="containsText" text="Edinburgh">
      <formula>NOT(ISERROR(SEARCH("Edinburgh",AB13)))</formula>
    </cfRule>
    <cfRule type="containsText" dxfId="541" priority="546" operator="containsText" text="Glasgow">
      <formula>NOT(ISERROR(SEARCH("Glasgow",AB13)))</formula>
    </cfRule>
  </conditionalFormatting>
  <conditionalFormatting sqref="AB13:AD13">
    <cfRule type="cellIs" dxfId="540" priority="540" operator="equal">
      <formula>0</formula>
    </cfRule>
  </conditionalFormatting>
  <conditionalFormatting sqref="AE5:AG5">
    <cfRule type="containsText" dxfId="539" priority="534" operator="containsText" text="Dundee">
      <formula>NOT(ISERROR(SEARCH("Dundee",AE5)))</formula>
    </cfRule>
    <cfRule type="containsText" dxfId="538" priority="535" operator="containsText" text="Aberdeen">
      <formula>NOT(ISERROR(SEARCH("Aberdeen",AE5)))</formula>
    </cfRule>
    <cfRule type="containsText" dxfId="537" priority="536" operator="containsText" text="St Andrews">
      <formula>NOT(ISERROR(SEARCH("St Andrews",AE5)))</formula>
    </cfRule>
    <cfRule type="containsText" dxfId="536" priority="537" operator="containsText" text="Strath">
      <formula>NOT(ISERROR(SEARCH("Strath",AE5)))</formula>
    </cfRule>
    <cfRule type="containsText" dxfId="535" priority="538" operator="containsText" text="Edinburgh">
      <formula>NOT(ISERROR(SEARCH("Edinburgh",AE5)))</formula>
    </cfRule>
    <cfRule type="containsText" dxfId="534" priority="539" operator="containsText" text="Glasgow">
      <formula>NOT(ISERROR(SEARCH("Glasgow",AE5)))</formula>
    </cfRule>
  </conditionalFormatting>
  <conditionalFormatting sqref="AE5:AG5">
    <cfRule type="cellIs" dxfId="533" priority="533" operator="equal">
      <formula>0</formula>
    </cfRule>
  </conditionalFormatting>
  <conditionalFormatting sqref="AE7:AG7">
    <cfRule type="containsText" dxfId="532" priority="527" operator="containsText" text="Dundee">
      <formula>NOT(ISERROR(SEARCH("Dundee",AE7)))</formula>
    </cfRule>
    <cfRule type="containsText" dxfId="531" priority="528" operator="containsText" text="Aberdeen">
      <formula>NOT(ISERROR(SEARCH("Aberdeen",AE7)))</formula>
    </cfRule>
    <cfRule type="containsText" dxfId="530" priority="529" operator="containsText" text="St Andrews">
      <formula>NOT(ISERROR(SEARCH("St Andrews",AE7)))</formula>
    </cfRule>
    <cfRule type="containsText" dxfId="529" priority="530" operator="containsText" text="Strath">
      <formula>NOT(ISERROR(SEARCH("Strath",AE7)))</formula>
    </cfRule>
    <cfRule type="containsText" dxfId="528" priority="531" operator="containsText" text="Edinburgh">
      <formula>NOT(ISERROR(SEARCH("Edinburgh",AE7)))</formula>
    </cfRule>
    <cfRule type="containsText" dxfId="527" priority="532" operator="containsText" text="Glasgow">
      <formula>NOT(ISERROR(SEARCH("Glasgow",AE7)))</formula>
    </cfRule>
  </conditionalFormatting>
  <conditionalFormatting sqref="AE7:AG7">
    <cfRule type="cellIs" dxfId="526" priority="526" operator="equal">
      <formula>0</formula>
    </cfRule>
  </conditionalFormatting>
  <conditionalFormatting sqref="AE9:AG9">
    <cfRule type="containsText" dxfId="525" priority="520" operator="containsText" text="Dundee">
      <formula>NOT(ISERROR(SEARCH("Dundee",AE9)))</formula>
    </cfRule>
    <cfRule type="containsText" dxfId="524" priority="521" operator="containsText" text="Aberdeen">
      <formula>NOT(ISERROR(SEARCH("Aberdeen",AE9)))</formula>
    </cfRule>
    <cfRule type="containsText" dxfId="523" priority="522" operator="containsText" text="St Andrews">
      <formula>NOT(ISERROR(SEARCH("St Andrews",AE9)))</formula>
    </cfRule>
    <cfRule type="containsText" dxfId="522" priority="523" operator="containsText" text="Strath">
      <formula>NOT(ISERROR(SEARCH("Strath",AE9)))</formula>
    </cfRule>
    <cfRule type="containsText" dxfId="521" priority="524" operator="containsText" text="Edinburgh">
      <formula>NOT(ISERROR(SEARCH("Edinburgh",AE9)))</formula>
    </cfRule>
    <cfRule type="containsText" dxfId="520" priority="525" operator="containsText" text="Glasgow">
      <formula>NOT(ISERROR(SEARCH("Glasgow",AE9)))</formula>
    </cfRule>
  </conditionalFormatting>
  <conditionalFormatting sqref="AE9:AG9">
    <cfRule type="cellIs" dxfId="519" priority="519" operator="equal">
      <formula>0</formula>
    </cfRule>
  </conditionalFormatting>
  <conditionalFormatting sqref="AE13:AG13">
    <cfRule type="containsText" dxfId="518" priority="513" operator="containsText" text="Dundee">
      <formula>NOT(ISERROR(SEARCH("Dundee",AE13)))</formula>
    </cfRule>
    <cfRule type="containsText" dxfId="517" priority="514" operator="containsText" text="Aberdeen">
      <formula>NOT(ISERROR(SEARCH("Aberdeen",AE13)))</formula>
    </cfRule>
    <cfRule type="containsText" dxfId="516" priority="515" operator="containsText" text="St Andrews">
      <formula>NOT(ISERROR(SEARCH("St Andrews",AE13)))</formula>
    </cfRule>
    <cfRule type="containsText" dxfId="515" priority="516" operator="containsText" text="Strath">
      <formula>NOT(ISERROR(SEARCH("Strath",AE13)))</formula>
    </cfRule>
    <cfRule type="containsText" dxfId="514" priority="517" operator="containsText" text="Edinburgh">
      <formula>NOT(ISERROR(SEARCH("Edinburgh",AE13)))</formula>
    </cfRule>
    <cfRule type="containsText" dxfId="513" priority="518" operator="containsText" text="Glasgow">
      <formula>NOT(ISERROR(SEARCH("Glasgow",AE13)))</formula>
    </cfRule>
  </conditionalFormatting>
  <conditionalFormatting sqref="AE13:AG13">
    <cfRule type="cellIs" dxfId="512" priority="512" operator="equal">
      <formula>0</formula>
    </cfRule>
  </conditionalFormatting>
  <conditionalFormatting sqref="AH5:AJ5">
    <cfRule type="containsText" dxfId="511" priority="506" operator="containsText" text="Dundee">
      <formula>NOT(ISERROR(SEARCH("Dundee",AH5)))</formula>
    </cfRule>
    <cfRule type="containsText" dxfId="510" priority="507" operator="containsText" text="Aberdeen">
      <formula>NOT(ISERROR(SEARCH("Aberdeen",AH5)))</formula>
    </cfRule>
    <cfRule type="containsText" dxfId="509" priority="508" operator="containsText" text="St Andrews">
      <formula>NOT(ISERROR(SEARCH("St Andrews",AH5)))</formula>
    </cfRule>
    <cfRule type="containsText" dxfId="508" priority="509" operator="containsText" text="Strath">
      <formula>NOT(ISERROR(SEARCH("Strath",AH5)))</formula>
    </cfRule>
    <cfRule type="containsText" dxfId="507" priority="510" operator="containsText" text="Edinburgh">
      <formula>NOT(ISERROR(SEARCH("Edinburgh",AH5)))</formula>
    </cfRule>
    <cfRule type="containsText" dxfId="506" priority="511" operator="containsText" text="Glasgow">
      <formula>NOT(ISERROR(SEARCH("Glasgow",AH5)))</formula>
    </cfRule>
  </conditionalFormatting>
  <conditionalFormatting sqref="AH5:AJ5">
    <cfRule type="cellIs" dxfId="505" priority="505" operator="equal">
      <formula>0</formula>
    </cfRule>
  </conditionalFormatting>
  <conditionalFormatting sqref="AH7:AJ7">
    <cfRule type="containsText" dxfId="504" priority="499" operator="containsText" text="Dundee">
      <formula>NOT(ISERROR(SEARCH("Dundee",AH7)))</formula>
    </cfRule>
    <cfRule type="containsText" dxfId="503" priority="500" operator="containsText" text="Aberdeen">
      <formula>NOT(ISERROR(SEARCH("Aberdeen",AH7)))</formula>
    </cfRule>
    <cfRule type="containsText" dxfId="502" priority="501" operator="containsText" text="St Andrews">
      <formula>NOT(ISERROR(SEARCH("St Andrews",AH7)))</formula>
    </cfRule>
    <cfRule type="containsText" dxfId="501" priority="502" operator="containsText" text="Strath">
      <formula>NOT(ISERROR(SEARCH("Strath",AH7)))</formula>
    </cfRule>
    <cfRule type="containsText" dxfId="500" priority="503" operator="containsText" text="Edinburgh">
      <formula>NOT(ISERROR(SEARCH("Edinburgh",AH7)))</formula>
    </cfRule>
    <cfRule type="containsText" dxfId="499" priority="504" operator="containsText" text="Glasgow">
      <formula>NOT(ISERROR(SEARCH("Glasgow",AH7)))</formula>
    </cfRule>
  </conditionalFormatting>
  <conditionalFormatting sqref="AH7:AJ7">
    <cfRule type="cellIs" dxfId="498" priority="498" operator="equal">
      <formula>0</formula>
    </cfRule>
  </conditionalFormatting>
  <conditionalFormatting sqref="AH9:AJ9">
    <cfRule type="containsText" dxfId="497" priority="492" operator="containsText" text="Dundee">
      <formula>NOT(ISERROR(SEARCH("Dundee",AH9)))</formula>
    </cfRule>
    <cfRule type="containsText" dxfId="496" priority="493" operator="containsText" text="Aberdeen">
      <formula>NOT(ISERROR(SEARCH("Aberdeen",AH9)))</formula>
    </cfRule>
    <cfRule type="containsText" dxfId="495" priority="494" operator="containsText" text="St Andrews">
      <formula>NOT(ISERROR(SEARCH("St Andrews",AH9)))</formula>
    </cfRule>
    <cfRule type="containsText" dxfId="494" priority="495" operator="containsText" text="Strath">
      <formula>NOT(ISERROR(SEARCH("Strath",AH9)))</formula>
    </cfRule>
    <cfRule type="containsText" dxfId="493" priority="496" operator="containsText" text="Edinburgh">
      <formula>NOT(ISERROR(SEARCH("Edinburgh",AH9)))</formula>
    </cfRule>
    <cfRule type="containsText" dxfId="492" priority="497" operator="containsText" text="Glasgow">
      <formula>NOT(ISERROR(SEARCH("Glasgow",AH9)))</formula>
    </cfRule>
  </conditionalFormatting>
  <conditionalFormatting sqref="AH9:AJ9">
    <cfRule type="cellIs" dxfId="491" priority="491" operator="equal">
      <formula>0</formula>
    </cfRule>
  </conditionalFormatting>
  <conditionalFormatting sqref="AH11:AJ11">
    <cfRule type="containsText" dxfId="490" priority="485" operator="containsText" text="Dundee">
      <formula>NOT(ISERROR(SEARCH("Dundee",AH11)))</formula>
    </cfRule>
    <cfRule type="containsText" dxfId="489" priority="486" operator="containsText" text="Aberdeen">
      <formula>NOT(ISERROR(SEARCH("Aberdeen",AH11)))</formula>
    </cfRule>
    <cfRule type="containsText" dxfId="488" priority="487" operator="containsText" text="St Andrews">
      <formula>NOT(ISERROR(SEARCH("St Andrews",AH11)))</formula>
    </cfRule>
    <cfRule type="containsText" dxfId="487" priority="488" operator="containsText" text="Strath">
      <formula>NOT(ISERROR(SEARCH("Strath",AH11)))</formula>
    </cfRule>
    <cfRule type="containsText" dxfId="486" priority="489" operator="containsText" text="Edinburgh">
      <formula>NOT(ISERROR(SEARCH("Edinburgh",AH11)))</formula>
    </cfRule>
    <cfRule type="containsText" dxfId="485" priority="490" operator="containsText" text="Glasgow">
      <formula>NOT(ISERROR(SEARCH("Glasgow",AH11)))</formula>
    </cfRule>
  </conditionalFormatting>
  <conditionalFormatting sqref="AH11:AJ11">
    <cfRule type="cellIs" dxfId="484" priority="484" operator="equal">
      <formula>0</formula>
    </cfRule>
  </conditionalFormatting>
  <conditionalFormatting sqref="V23:X23">
    <cfRule type="containsText" dxfId="483" priority="478" operator="containsText" text="Dundee">
      <formula>NOT(ISERROR(SEARCH("Dundee",V23)))</formula>
    </cfRule>
    <cfRule type="containsText" dxfId="482" priority="479" operator="containsText" text="Aberdeen">
      <formula>NOT(ISERROR(SEARCH("Aberdeen",V23)))</formula>
    </cfRule>
    <cfRule type="containsText" dxfId="481" priority="480" operator="containsText" text="St Andrews">
      <formula>NOT(ISERROR(SEARCH("St Andrews",V23)))</formula>
    </cfRule>
    <cfRule type="containsText" dxfId="480" priority="481" operator="containsText" text="Strath">
      <formula>NOT(ISERROR(SEARCH("Strath",V23)))</formula>
    </cfRule>
    <cfRule type="containsText" dxfId="479" priority="482" operator="containsText" text="Edinburgh">
      <formula>NOT(ISERROR(SEARCH("Edinburgh",V23)))</formula>
    </cfRule>
    <cfRule type="containsText" dxfId="478" priority="483" operator="containsText" text="Glasgow">
      <formula>NOT(ISERROR(SEARCH("Glasgow",V23)))</formula>
    </cfRule>
  </conditionalFormatting>
  <conditionalFormatting sqref="V23:X23">
    <cfRule type="cellIs" dxfId="477" priority="477" operator="equal">
      <formula>0</formula>
    </cfRule>
  </conditionalFormatting>
  <conditionalFormatting sqref="V25:X25">
    <cfRule type="containsText" dxfId="476" priority="471" operator="containsText" text="Dundee">
      <formula>NOT(ISERROR(SEARCH("Dundee",V25)))</formula>
    </cfRule>
    <cfRule type="containsText" dxfId="475" priority="472" operator="containsText" text="Aberdeen">
      <formula>NOT(ISERROR(SEARCH("Aberdeen",V25)))</formula>
    </cfRule>
    <cfRule type="containsText" dxfId="474" priority="473" operator="containsText" text="St Andrews">
      <formula>NOT(ISERROR(SEARCH("St Andrews",V25)))</formula>
    </cfRule>
    <cfRule type="containsText" dxfId="473" priority="474" operator="containsText" text="Strath">
      <formula>NOT(ISERROR(SEARCH("Strath",V25)))</formula>
    </cfRule>
    <cfRule type="containsText" dxfId="472" priority="475" operator="containsText" text="Edinburgh">
      <formula>NOT(ISERROR(SEARCH("Edinburgh",V25)))</formula>
    </cfRule>
    <cfRule type="containsText" dxfId="471" priority="476" operator="containsText" text="Glasgow">
      <formula>NOT(ISERROR(SEARCH("Glasgow",V25)))</formula>
    </cfRule>
  </conditionalFormatting>
  <conditionalFormatting sqref="V25:X25">
    <cfRule type="cellIs" dxfId="470" priority="470" operator="equal">
      <formula>0</formula>
    </cfRule>
  </conditionalFormatting>
  <conditionalFormatting sqref="V27:X27">
    <cfRule type="containsText" dxfId="469" priority="464" operator="containsText" text="Dundee">
      <formula>NOT(ISERROR(SEARCH("Dundee",V27)))</formula>
    </cfRule>
    <cfRule type="containsText" dxfId="468" priority="465" operator="containsText" text="Aberdeen">
      <formula>NOT(ISERROR(SEARCH("Aberdeen",V27)))</formula>
    </cfRule>
    <cfRule type="containsText" dxfId="467" priority="466" operator="containsText" text="St Andrews">
      <formula>NOT(ISERROR(SEARCH("St Andrews",V27)))</formula>
    </cfRule>
    <cfRule type="containsText" dxfId="466" priority="467" operator="containsText" text="Strath">
      <formula>NOT(ISERROR(SEARCH("Strath",V27)))</formula>
    </cfRule>
    <cfRule type="containsText" dxfId="465" priority="468" operator="containsText" text="Edinburgh">
      <formula>NOT(ISERROR(SEARCH("Edinburgh",V27)))</formula>
    </cfRule>
    <cfRule type="containsText" dxfId="464" priority="469" operator="containsText" text="Glasgow">
      <formula>NOT(ISERROR(SEARCH("Glasgow",V27)))</formula>
    </cfRule>
  </conditionalFormatting>
  <conditionalFormatting sqref="V27:X27">
    <cfRule type="cellIs" dxfId="463" priority="463" operator="equal">
      <formula>0</formula>
    </cfRule>
  </conditionalFormatting>
  <conditionalFormatting sqref="V29:X29">
    <cfRule type="containsText" dxfId="462" priority="457" operator="containsText" text="Dundee">
      <formula>NOT(ISERROR(SEARCH("Dundee",V29)))</formula>
    </cfRule>
    <cfRule type="containsText" dxfId="461" priority="458" operator="containsText" text="Aberdeen">
      <formula>NOT(ISERROR(SEARCH("Aberdeen",V29)))</formula>
    </cfRule>
    <cfRule type="containsText" dxfId="460" priority="459" operator="containsText" text="St Andrews">
      <formula>NOT(ISERROR(SEARCH("St Andrews",V29)))</formula>
    </cfRule>
    <cfRule type="containsText" dxfId="459" priority="460" operator="containsText" text="Strath">
      <formula>NOT(ISERROR(SEARCH("Strath",V29)))</formula>
    </cfRule>
    <cfRule type="containsText" dxfId="458" priority="461" operator="containsText" text="Edinburgh">
      <formula>NOT(ISERROR(SEARCH("Edinburgh",V29)))</formula>
    </cfRule>
    <cfRule type="containsText" dxfId="457" priority="462" operator="containsText" text="Glasgow">
      <formula>NOT(ISERROR(SEARCH("Glasgow",V29)))</formula>
    </cfRule>
  </conditionalFormatting>
  <conditionalFormatting sqref="V29:X29">
    <cfRule type="cellIs" dxfId="456" priority="456" operator="equal">
      <formula>0</formula>
    </cfRule>
  </conditionalFormatting>
  <conditionalFormatting sqref="Y21:AA21">
    <cfRule type="containsText" dxfId="455" priority="450" operator="containsText" text="Dundee">
      <formula>NOT(ISERROR(SEARCH("Dundee",Y21)))</formula>
    </cfRule>
    <cfRule type="containsText" dxfId="454" priority="451" operator="containsText" text="Aberdeen">
      <formula>NOT(ISERROR(SEARCH("Aberdeen",Y21)))</formula>
    </cfRule>
    <cfRule type="containsText" dxfId="453" priority="452" operator="containsText" text="St Andrews">
      <formula>NOT(ISERROR(SEARCH("St Andrews",Y21)))</formula>
    </cfRule>
    <cfRule type="containsText" dxfId="452" priority="453" operator="containsText" text="Strath">
      <formula>NOT(ISERROR(SEARCH("Strath",Y21)))</formula>
    </cfRule>
    <cfRule type="containsText" dxfId="451" priority="454" operator="containsText" text="Edinburgh">
      <formula>NOT(ISERROR(SEARCH("Edinburgh",Y21)))</formula>
    </cfRule>
    <cfRule type="containsText" dxfId="450" priority="455" operator="containsText" text="Glasgow">
      <formula>NOT(ISERROR(SEARCH("Glasgow",Y21)))</formula>
    </cfRule>
  </conditionalFormatting>
  <conditionalFormatting sqref="Y21:AA21">
    <cfRule type="cellIs" dxfId="449" priority="449" operator="equal">
      <formula>0</formula>
    </cfRule>
  </conditionalFormatting>
  <conditionalFormatting sqref="Y25:AA25">
    <cfRule type="containsText" dxfId="448" priority="443" operator="containsText" text="Dundee">
      <formula>NOT(ISERROR(SEARCH("Dundee",Y25)))</formula>
    </cfRule>
    <cfRule type="containsText" dxfId="447" priority="444" operator="containsText" text="Aberdeen">
      <formula>NOT(ISERROR(SEARCH("Aberdeen",Y25)))</formula>
    </cfRule>
    <cfRule type="containsText" dxfId="446" priority="445" operator="containsText" text="St Andrews">
      <formula>NOT(ISERROR(SEARCH("St Andrews",Y25)))</formula>
    </cfRule>
    <cfRule type="containsText" dxfId="445" priority="446" operator="containsText" text="Strath">
      <formula>NOT(ISERROR(SEARCH("Strath",Y25)))</formula>
    </cfRule>
    <cfRule type="containsText" dxfId="444" priority="447" operator="containsText" text="Edinburgh">
      <formula>NOT(ISERROR(SEARCH("Edinburgh",Y25)))</formula>
    </cfRule>
    <cfRule type="containsText" dxfId="443" priority="448" operator="containsText" text="Glasgow">
      <formula>NOT(ISERROR(SEARCH("Glasgow",Y25)))</formula>
    </cfRule>
  </conditionalFormatting>
  <conditionalFormatting sqref="Y25:AA25">
    <cfRule type="cellIs" dxfId="442" priority="442" operator="equal">
      <formula>0</formula>
    </cfRule>
  </conditionalFormatting>
  <conditionalFormatting sqref="Y27:AA27">
    <cfRule type="containsText" dxfId="441" priority="436" operator="containsText" text="Dundee">
      <formula>NOT(ISERROR(SEARCH("Dundee",Y27)))</formula>
    </cfRule>
    <cfRule type="containsText" dxfId="440" priority="437" operator="containsText" text="Aberdeen">
      <formula>NOT(ISERROR(SEARCH("Aberdeen",Y27)))</formula>
    </cfRule>
    <cfRule type="containsText" dxfId="439" priority="438" operator="containsText" text="St Andrews">
      <formula>NOT(ISERROR(SEARCH("St Andrews",Y27)))</formula>
    </cfRule>
    <cfRule type="containsText" dxfId="438" priority="439" operator="containsText" text="Strath">
      <formula>NOT(ISERROR(SEARCH("Strath",Y27)))</formula>
    </cfRule>
    <cfRule type="containsText" dxfId="437" priority="440" operator="containsText" text="Edinburgh">
      <formula>NOT(ISERROR(SEARCH("Edinburgh",Y27)))</formula>
    </cfRule>
    <cfRule type="containsText" dxfId="436" priority="441" operator="containsText" text="Glasgow">
      <formula>NOT(ISERROR(SEARCH("Glasgow",Y27)))</formula>
    </cfRule>
  </conditionalFormatting>
  <conditionalFormatting sqref="Y27:AA27">
    <cfRule type="cellIs" dxfId="435" priority="435" operator="equal">
      <formula>0</formula>
    </cfRule>
  </conditionalFormatting>
  <conditionalFormatting sqref="Y29:AA29">
    <cfRule type="containsText" dxfId="434" priority="429" operator="containsText" text="Dundee">
      <formula>NOT(ISERROR(SEARCH("Dundee",Y29)))</formula>
    </cfRule>
    <cfRule type="containsText" dxfId="433" priority="430" operator="containsText" text="Aberdeen">
      <formula>NOT(ISERROR(SEARCH("Aberdeen",Y29)))</formula>
    </cfRule>
    <cfRule type="containsText" dxfId="432" priority="431" operator="containsText" text="St Andrews">
      <formula>NOT(ISERROR(SEARCH("St Andrews",Y29)))</formula>
    </cfRule>
    <cfRule type="containsText" dxfId="431" priority="432" operator="containsText" text="Strath">
      <formula>NOT(ISERROR(SEARCH("Strath",Y29)))</formula>
    </cfRule>
    <cfRule type="containsText" dxfId="430" priority="433" operator="containsText" text="Edinburgh">
      <formula>NOT(ISERROR(SEARCH("Edinburgh",Y29)))</formula>
    </cfRule>
    <cfRule type="containsText" dxfId="429" priority="434" operator="containsText" text="Glasgow">
      <formula>NOT(ISERROR(SEARCH("Glasgow",Y29)))</formula>
    </cfRule>
  </conditionalFormatting>
  <conditionalFormatting sqref="Y29:AA29">
    <cfRule type="cellIs" dxfId="428" priority="428" operator="equal">
      <formula>0</formula>
    </cfRule>
  </conditionalFormatting>
  <conditionalFormatting sqref="AB21:AD21">
    <cfRule type="containsText" dxfId="427" priority="422" operator="containsText" text="Dundee">
      <formula>NOT(ISERROR(SEARCH("Dundee",AB21)))</formula>
    </cfRule>
    <cfRule type="containsText" dxfId="426" priority="423" operator="containsText" text="Aberdeen">
      <formula>NOT(ISERROR(SEARCH("Aberdeen",AB21)))</formula>
    </cfRule>
    <cfRule type="containsText" dxfId="425" priority="424" operator="containsText" text="St Andrews">
      <formula>NOT(ISERROR(SEARCH("St Andrews",AB21)))</formula>
    </cfRule>
    <cfRule type="containsText" dxfId="424" priority="425" operator="containsText" text="Strath">
      <formula>NOT(ISERROR(SEARCH("Strath",AB21)))</formula>
    </cfRule>
    <cfRule type="containsText" dxfId="423" priority="426" operator="containsText" text="Edinburgh">
      <formula>NOT(ISERROR(SEARCH("Edinburgh",AB21)))</formula>
    </cfRule>
    <cfRule type="containsText" dxfId="422" priority="427" operator="containsText" text="Glasgow">
      <formula>NOT(ISERROR(SEARCH("Glasgow",AB21)))</formula>
    </cfRule>
  </conditionalFormatting>
  <conditionalFormatting sqref="AB21:AD21">
    <cfRule type="cellIs" dxfId="421" priority="421" operator="equal">
      <formula>0</formula>
    </cfRule>
  </conditionalFormatting>
  <conditionalFormatting sqref="AB23:AD23">
    <cfRule type="containsText" dxfId="420" priority="415" operator="containsText" text="Dundee">
      <formula>NOT(ISERROR(SEARCH("Dundee",AB23)))</formula>
    </cfRule>
    <cfRule type="containsText" dxfId="419" priority="416" operator="containsText" text="Aberdeen">
      <formula>NOT(ISERROR(SEARCH("Aberdeen",AB23)))</formula>
    </cfRule>
    <cfRule type="containsText" dxfId="418" priority="417" operator="containsText" text="St Andrews">
      <formula>NOT(ISERROR(SEARCH("St Andrews",AB23)))</formula>
    </cfRule>
    <cfRule type="containsText" dxfId="417" priority="418" operator="containsText" text="Strath">
      <formula>NOT(ISERROR(SEARCH("Strath",AB23)))</formula>
    </cfRule>
    <cfRule type="containsText" dxfId="416" priority="419" operator="containsText" text="Edinburgh">
      <formula>NOT(ISERROR(SEARCH("Edinburgh",AB23)))</formula>
    </cfRule>
    <cfRule type="containsText" dxfId="415" priority="420" operator="containsText" text="Glasgow">
      <formula>NOT(ISERROR(SEARCH("Glasgow",AB23)))</formula>
    </cfRule>
  </conditionalFormatting>
  <conditionalFormatting sqref="AB23:AD23">
    <cfRule type="cellIs" dxfId="414" priority="414" operator="equal">
      <formula>0</formula>
    </cfRule>
  </conditionalFormatting>
  <conditionalFormatting sqref="AB27:AD27">
    <cfRule type="containsText" dxfId="413" priority="408" operator="containsText" text="Dundee">
      <formula>NOT(ISERROR(SEARCH("Dundee",AB27)))</formula>
    </cfRule>
    <cfRule type="containsText" dxfId="412" priority="409" operator="containsText" text="Aberdeen">
      <formula>NOT(ISERROR(SEARCH("Aberdeen",AB27)))</formula>
    </cfRule>
    <cfRule type="containsText" dxfId="411" priority="410" operator="containsText" text="St Andrews">
      <formula>NOT(ISERROR(SEARCH("St Andrews",AB27)))</formula>
    </cfRule>
    <cfRule type="containsText" dxfId="410" priority="411" operator="containsText" text="Strath">
      <formula>NOT(ISERROR(SEARCH("Strath",AB27)))</formula>
    </cfRule>
    <cfRule type="containsText" dxfId="409" priority="412" operator="containsText" text="Edinburgh">
      <formula>NOT(ISERROR(SEARCH("Edinburgh",AB27)))</formula>
    </cfRule>
    <cfRule type="containsText" dxfId="408" priority="413" operator="containsText" text="Glasgow">
      <formula>NOT(ISERROR(SEARCH("Glasgow",AB27)))</formula>
    </cfRule>
  </conditionalFormatting>
  <conditionalFormatting sqref="AB27:AD27">
    <cfRule type="cellIs" dxfId="407" priority="407" operator="equal">
      <formula>0</formula>
    </cfRule>
  </conditionalFormatting>
  <conditionalFormatting sqref="AB29:AD29">
    <cfRule type="containsText" dxfId="406" priority="401" operator="containsText" text="Dundee">
      <formula>NOT(ISERROR(SEARCH("Dundee",AB29)))</formula>
    </cfRule>
    <cfRule type="containsText" dxfId="405" priority="402" operator="containsText" text="Aberdeen">
      <formula>NOT(ISERROR(SEARCH("Aberdeen",AB29)))</formula>
    </cfRule>
    <cfRule type="containsText" dxfId="404" priority="403" operator="containsText" text="St Andrews">
      <formula>NOT(ISERROR(SEARCH("St Andrews",AB29)))</formula>
    </cfRule>
    <cfRule type="containsText" dxfId="403" priority="404" operator="containsText" text="Strath">
      <formula>NOT(ISERROR(SEARCH("Strath",AB29)))</formula>
    </cfRule>
    <cfRule type="containsText" dxfId="402" priority="405" operator="containsText" text="Edinburgh">
      <formula>NOT(ISERROR(SEARCH("Edinburgh",AB29)))</formula>
    </cfRule>
    <cfRule type="containsText" dxfId="401" priority="406" operator="containsText" text="Glasgow">
      <formula>NOT(ISERROR(SEARCH("Glasgow",AB29)))</formula>
    </cfRule>
  </conditionalFormatting>
  <conditionalFormatting sqref="AB29:AD29">
    <cfRule type="cellIs" dxfId="400" priority="400" operator="equal">
      <formula>0</formula>
    </cfRule>
  </conditionalFormatting>
  <conditionalFormatting sqref="AE21:AG21">
    <cfRule type="containsText" dxfId="399" priority="394" operator="containsText" text="Dundee">
      <formula>NOT(ISERROR(SEARCH("Dundee",AE21)))</formula>
    </cfRule>
    <cfRule type="containsText" dxfId="398" priority="395" operator="containsText" text="Aberdeen">
      <formula>NOT(ISERROR(SEARCH("Aberdeen",AE21)))</formula>
    </cfRule>
    <cfRule type="containsText" dxfId="397" priority="396" operator="containsText" text="St Andrews">
      <formula>NOT(ISERROR(SEARCH("St Andrews",AE21)))</formula>
    </cfRule>
    <cfRule type="containsText" dxfId="396" priority="397" operator="containsText" text="Strath">
      <formula>NOT(ISERROR(SEARCH("Strath",AE21)))</formula>
    </cfRule>
    <cfRule type="containsText" dxfId="395" priority="398" operator="containsText" text="Edinburgh">
      <formula>NOT(ISERROR(SEARCH("Edinburgh",AE21)))</formula>
    </cfRule>
    <cfRule type="containsText" dxfId="394" priority="399" operator="containsText" text="Glasgow">
      <formula>NOT(ISERROR(SEARCH("Glasgow",AE21)))</formula>
    </cfRule>
  </conditionalFormatting>
  <conditionalFormatting sqref="AE21:AG21">
    <cfRule type="cellIs" dxfId="393" priority="393" operator="equal">
      <formula>0</formula>
    </cfRule>
  </conditionalFormatting>
  <conditionalFormatting sqref="AE23:AG23">
    <cfRule type="containsText" dxfId="392" priority="387" operator="containsText" text="Dundee">
      <formula>NOT(ISERROR(SEARCH("Dundee",AE23)))</formula>
    </cfRule>
    <cfRule type="containsText" dxfId="391" priority="388" operator="containsText" text="Aberdeen">
      <formula>NOT(ISERROR(SEARCH("Aberdeen",AE23)))</formula>
    </cfRule>
    <cfRule type="containsText" dxfId="390" priority="389" operator="containsText" text="St Andrews">
      <formula>NOT(ISERROR(SEARCH("St Andrews",AE23)))</formula>
    </cfRule>
    <cfRule type="containsText" dxfId="389" priority="390" operator="containsText" text="Strath">
      <formula>NOT(ISERROR(SEARCH("Strath",AE23)))</formula>
    </cfRule>
    <cfRule type="containsText" dxfId="388" priority="391" operator="containsText" text="Edinburgh">
      <formula>NOT(ISERROR(SEARCH("Edinburgh",AE23)))</formula>
    </cfRule>
    <cfRule type="containsText" dxfId="387" priority="392" operator="containsText" text="Glasgow">
      <formula>NOT(ISERROR(SEARCH("Glasgow",AE23)))</formula>
    </cfRule>
  </conditionalFormatting>
  <conditionalFormatting sqref="AE23:AG23">
    <cfRule type="cellIs" dxfId="386" priority="386" operator="equal">
      <formula>0</formula>
    </cfRule>
  </conditionalFormatting>
  <conditionalFormatting sqref="AE25:AG25">
    <cfRule type="containsText" dxfId="385" priority="380" operator="containsText" text="Dundee">
      <formula>NOT(ISERROR(SEARCH("Dundee",AE25)))</formula>
    </cfRule>
    <cfRule type="containsText" dxfId="384" priority="381" operator="containsText" text="Aberdeen">
      <formula>NOT(ISERROR(SEARCH("Aberdeen",AE25)))</formula>
    </cfRule>
    <cfRule type="containsText" dxfId="383" priority="382" operator="containsText" text="St Andrews">
      <formula>NOT(ISERROR(SEARCH("St Andrews",AE25)))</formula>
    </cfRule>
    <cfRule type="containsText" dxfId="382" priority="383" operator="containsText" text="Strath">
      <formula>NOT(ISERROR(SEARCH("Strath",AE25)))</formula>
    </cfRule>
    <cfRule type="containsText" dxfId="381" priority="384" operator="containsText" text="Edinburgh">
      <formula>NOT(ISERROR(SEARCH("Edinburgh",AE25)))</formula>
    </cfRule>
    <cfRule type="containsText" dxfId="380" priority="385" operator="containsText" text="Glasgow">
      <formula>NOT(ISERROR(SEARCH("Glasgow",AE25)))</formula>
    </cfRule>
  </conditionalFormatting>
  <conditionalFormatting sqref="AE25:AG25">
    <cfRule type="cellIs" dxfId="379" priority="379" operator="equal">
      <formula>0</formula>
    </cfRule>
  </conditionalFormatting>
  <conditionalFormatting sqref="AE29:AG29">
    <cfRule type="containsText" dxfId="378" priority="373" operator="containsText" text="Dundee">
      <formula>NOT(ISERROR(SEARCH("Dundee",AE29)))</formula>
    </cfRule>
    <cfRule type="containsText" dxfId="377" priority="374" operator="containsText" text="Aberdeen">
      <formula>NOT(ISERROR(SEARCH("Aberdeen",AE29)))</formula>
    </cfRule>
    <cfRule type="containsText" dxfId="376" priority="375" operator="containsText" text="St Andrews">
      <formula>NOT(ISERROR(SEARCH("St Andrews",AE29)))</formula>
    </cfRule>
    <cfRule type="containsText" dxfId="375" priority="376" operator="containsText" text="Strath">
      <formula>NOT(ISERROR(SEARCH("Strath",AE29)))</formula>
    </cfRule>
    <cfRule type="containsText" dxfId="374" priority="377" operator="containsText" text="Edinburgh">
      <formula>NOT(ISERROR(SEARCH("Edinburgh",AE29)))</formula>
    </cfRule>
    <cfRule type="containsText" dxfId="373" priority="378" operator="containsText" text="Glasgow">
      <formula>NOT(ISERROR(SEARCH("Glasgow",AE29)))</formula>
    </cfRule>
  </conditionalFormatting>
  <conditionalFormatting sqref="AE29:AG29">
    <cfRule type="cellIs" dxfId="372" priority="372" operator="equal">
      <formula>0</formula>
    </cfRule>
  </conditionalFormatting>
  <conditionalFormatting sqref="AH21:AJ21">
    <cfRule type="containsText" dxfId="371" priority="366" operator="containsText" text="Dundee">
      <formula>NOT(ISERROR(SEARCH("Dundee",AH21)))</formula>
    </cfRule>
    <cfRule type="containsText" dxfId="370" priority="367" operator="containsText" text="Aberdeen">
      <formula>NOT(ISERROR(SEARCH("Aberdeen",AH21)))</formula>
    </cfRule>
    <cfRule type="containsText" dxfId="369" priority="368" operator="containsText" text="St Andrews">
      <formula>NOT(ISERROR(SEARCH("St Andrews",AH21)))</formula>
    </cfRule>
    <cfRule type="containsText" dxfId="368" priority="369" operator="containsText" text="Strath">
      <formula>NOT(ISERROR(SEARCH("Strath",AH21)))</formula>
    </cfRule>
    <cfRule type="containsText" dxfId="367" priority="370" operator="containsText" text="Edinburgh">
      <formula>NOT(ISERROR(SEARCH("Edinburgh",AH21)))</formula>
    </cfRule>
    <cfRule type="containsText" dxfId="366" priority="371" operator="containsText" text="Glasgow">
      <formula>NOT(ISERROR(SEARCH("Glasgow",AH21)))</formula>
    </cfRule>
  </conditionalFormatting>
  <conditionalFormatting sqref="AH21:AJ21">
    <cfRule type="cellIs" dxfId="365" priority="365" operator="equal">
      <formula>0</formula>
    </cfRule>
  </conditionalFormatting>
  <conditionalFormatting sqref="AH23:AJ23">
    <cfRule type="containsText" dxfId="364" priority="359" operator="containsText" text="Dundee">
      <formula>NOT(ISERROR(SEARCH("Dundee",AH23)))</formula>
    </cfRule>
    <cfRule type="containsText" dxfId="363" priority="360" operator="containsText" text="Aberdeen">
      <formula>NOT(ISERROR(SEARCH("Aberdeen",AH23)))</formula>
    </cfRule>
    <cfRule type="containsText" dxfId="362" priority="361" operator="containsText" text="St Andrews">
      <formula>NOT(ISERROR(SEARCH("St Andrews",AH23)))</formula>
    </cfRule>
    <cfRule type="containsText" dxfId="361" priority="362" operator="containsText" text="Strath">
      <formula>NOT(ISERROR(SEARCH("Strath",AH23)))</formula>
    </cfRule>
    <cfRule type="containsText" dxfId="360" priority="363" operator="containsText" text="Edinburgh">
      <formula>NOT(ISERROR(SEARCH("Edinburgh",AH23)))</formula>
    </cfRule>
    <cfRule type="containsText" dxfId="359" priority="364" operator="containsText" text="Glasgow">
      <formula>NOT(ISERROR(SEARCH("Glasgow",AH23)))</formula>
    </cfRule>
  </conditionalFormatting>
  <conditionalFormatting sqref="AH23:AJ23">
    <cfRule type="cellIs" dxfId="358" priority="358" operator="equal">
      <formula>0</formula>
    </cfRule>
  </conditionalFormatting>
  <conditionalFormatting sqref="AH25:AJ25">
    <cfRule type="containsText" dxfId="357" priority="352" operator="containsText" text="Dundee">
      <formula>NOT(ISERROR(SEARCH("Dundee",AH25)))</formula>
    </cfRule>
    <cfRule type="containsText" dxfId="356" priority="353" operator="containsText" text="Aberdeen">
      <formula>NOT(ISERROR(SEARCH("Aberdeen",AH25)))</formula>
    </cfRule>
    <cfRule type="containsText" dxfId="355" priority="354" operator="containsText" text="St Andrews">
      <formula>NOT(ISERROR(SEARCH("St Andrews",AH25)))</formula>
    </cfRule>
    <cfRule type="containsText" dxfId="354" priority="355" operator="containsText" text="Strath">
      <formula>NOT(ISERROR(SEARCH("Strath",AH25)))</formula>
    </cfRule>
    <cfRule type="containsText" dxfId="353" priority="356" operator="containsText" text="Edinburgh">
      <formula>NOT(ISERROR(SEARCH("Edinburgh",AH25)))</formula>
    </cfRule>
    <cfRule type="containsText" dxfId="352" priority="357" operator="containsText" text="Glasgow">
      <formula>NOT(ISERROR(SEARCH("Glasgow",AH25)))</formula>
    </cfRule>
  </conditionalFormatting>
  <conditionalFormatting sqref="AH25:AJ25">
    <cfRule type="cellIs" dxfId="351" priority="351" operator="equal">
      <formula>0</formula>
    </cfRule>
  </conditionalFormatting>
  <conditionalFormatting sqref="AH27:AJ27">
    <cfRule type="containsText" dxfId="350" priority="345" operator="containsText" text="Dundee">
      <formula>NOT(ISERROR(SEARCH("Dundee",AH27)))</formula>
    </cfRule>
    <cfRule type="containsText" dxfId="349" priority="346" operator="containsText" text="Aberdeen">
      <formula>NOT(ISERROR(SEARCH("Aberdeen",AH27)))</formula>
    </cfRule>
    <cfRule type="containsText" dxfId="348" priority="347" operator="containsText" text="St Andrews">
      <formula>NOT(ISERROR(SEARCH("St Andrews",AH27)))</formula>
    </cfRule>
    <cfRule type="containsText" dxfId="347" priority="348" operator="containsText" text="Strath">
      <formula>NOT(ISERROR(SEARCH("Strath",AH27)))</formula>
    </cfRule>
    <cfRule type="containsText" dxfId="346" priority="349" operator="containsText" text="Edinburgh">
      <formula>NOT(ISERROR(SEARCH("Edinburgh",AH27)))</formula>
    </cfRule>
    <cfRule type="containsText" dxfId="345" priority="350" operator="containsText" text="Glasgow">
      <formula>NOT(ISERROR(SEARCH("Glasgow",AH27)))</formula>
    </cfRule>
  </conditionalFormatting>
  <conditionalFormatting sqref="AH27:AJ27">
    <cfRule type="cellIs" dxfId="344" priority="344" operator="equal">
      <formula>0</formula>
    </cfRule>
  </conditionalFormatting>
  <conditionalFormatting sqref="V39:X39">
    <cfRule type="containsText" dxfId="343" priority="338" operator="containsText" text="Dundee">
      <formula>NOT(ISERROR(SEARCH("Dundee",V39)))</formula>
    </cfRule>
    <cfRule type="containsText" dxfId="342" priority="339" operator="containsText" text="Aberdeen">
      <formula>NOT(ISERROR(SEARCH("Aberdeen",V39)))</formula>
    </cfRule>
    <cfRule type="containsText" dxfId="341" priority="340" operator="containsText" text="St Andrews">
      <formula>NOT(ISERROR(SEARCH("St Andrews",V39)))</formula>
    </cfRule>
    <cfRule type="containsText" dxfId="340" priority="341" operator="containsText" text="Strath">
      <formula>NOT(ISERROR(SEARCH("Strath",V39)))</formula>
    </cfRule>
    <cfRule type="containsText" dxfId="339" priority="342" operator="containsText" text="Edinburgh">
      <formula>NOT(ISERROR(SEARCH("Edinburgh",V39)))</formula>
    </cfRule>
    <cfRule type="containsText" dxfId="338" priority="343" operator="containsText" text="Glasgow">
      <formula>NOT(ISERROR(SEARCH("Glasgow",V39)))</formula>
    </cfRule>
  </conditionalFormatting>
  <conditionalFormatting sqref="V39:X39">
    <cfRule type="cellIs" dxfId="337" priority="337" operator="equal">
      <formula>0</formula>
    </cfRule>
  </conditionalFormatting>
  <conditionalFormatting sqref="V41:X41">
    <cfRule type="containsText" dxfId="336" priority="331" operator="containsText" text="Dundee">
      <formula>NOT(ISERROR(SEARCH("Dundee",V41)))</formula>
    </cfRule>
    <cfRule type="containsText" dxfId="335" priority="332" operator="containsText" text="Aberdeen">
      <formula>NOT(ISERROR(SEARCH("Aberdeen",V41)))</formula>
    </cfRule>
    <cfRule type="containsText" dxfId="334" priority="333" operator="containsText" text="St Andrews">
      <formula>NOT(ISERROR(SEARCH("St Andrews",V41)))</formula>
    </cfRule>
    <cfRule type="containsText" dxfId="333" priority="334" operator="containsText" text="Strath">
      <formula>NOT(ISERROR(SEARCH("Strath",V41)))</formula>
    </cfRule>
    <cfRule type="containsText" dxfId="332" priority="335" operator="containsText" text="Edinburgh">
      <formula>NOT(ISERROR(SEARCH("Edinburgh",V41)))</formula>
    </cfRule>
    <cfRule type="containsText" dxfId="331" priority="336" operator="containsText" text="Glasgow">
      <formula>NOT(ISERROR(SEARCH("Glasgow",V41)))</formula>
    </cfRule>
  </conditionalFormatting>
  <conditionalFormatting sqref="V41:X41">
    <cfRule type="cellIs" dxfId="330" priority="330" operator="equal">
      <formula>0</formula>
    </cfRule>
  </conditionalFormatting>
  <conditionalFormatting sqref="V43:X43">
    <cfRule type="containsText" dxfId="329" priority="324" operator="containsText" text="Dundee">
      <formula>NOT(ISERROR(SEARCH("Dundee",V43)))</formula>
    </cfRule>
    <cfRule type="containsText" dxfId="328" priority="325" operator="containsText" text="Aberdeen">
      <formula>NOT(ISERROR(SEARCH("Aberdeen",V43)))</formula>
    </cfRule>
    <cfRule type="containsText" dxfId="327" priority="326" operator="containsText" text="St Andrews">
      <formula>NOT(ISERROR(SEARCH("St Andrews",V43)))</formula>
    </cfRule>
    <cfRule type="containsText" dxfId="326" priority="327" operator="containsText" text="Strath">
      <formula>NOT(ISERROR(SEARCH("Strath",V43)))</formula>
    </cfRule>
    <cfRule type="containsText" dxfId="325" priority="328" operator="containsText" text="Edinburgh">
      <formula>NOT(ISERROR(SEARCH("Edinburgh",V43)))</formula>
    </cfRule>
    <cfRule type="containsText" dxfId="324" priority="329" operator="containsText" text="Glasgow">
      <formula>NOT(ISERROR(SEARCH("Glasgow",V43)))</formula>
    </cfRule>
  </conditionalFormatting>
  <conditionalFormatting sqref="V43:X43">
    <cfRule type="cellIs" dxfId="323" priority="323" operator="equal">
      <formula>0</formula>
    </cfRule>
  </conditionalFormatting>
  <conditionalFormatting sqref="V45:X45">
    <cfRule type="containsText" dxfId="322" priority="317" operator="containsText" text="Dundee">
      <formula>NOT(ISERROR(SEARCH("Dundee",V45)))</formula>
    </cfRule>
    <cfRule type="containsText" dxfId="321" priority="318" operator="containsText" text="Aberdeen">
      <formula>NOT(ISERROR(SEARCH("Aberdeen",V45)))</formula>
    </cfRule>
    <cfRule type="containsText" dxfId="320" priority="319" operator="containsText" text="St Andrews">
      <formula>NOT(ISERROR(SEARCH("St Andrews",V45)))</formula>
    </cfRule>
    <cfRule type="containsText" dxfId="319" priority="320" operator="containsText" text="Strath">
      <formula>NOT(ISERROR(SEARCH("Strath",V45)))</formula>
    </cfRule>
    <cfRule type="containsText" dxfId="318" priority="321" operator="containsText" text="Edinburgh">
      <formula>NOT(ISERROR(SEARCH("Edinburgh",V45)))</formula>
    </cfRule>
    <cfRule type="containsText" dxfId="317" priority="322" operator="containsText" text="Glasgow">
      <formula>NOT(ISERROR(SEARCH("Glasgow",V45)))</formula>
    </cfRule>
  </conditionalFormatting>
  <conditionalFormatting sqref="V45:X45">
    <cfRule type="cellIs" dxfId="316" priority="316" operator="equal">
      <formula>0</formula>
    </cfRule>
  </conditionalFormatting>
  <conditionalFormatting sqref="Y37:AA37">
    <cfRule type="containsText" dxfId="315" priority="310" operator="containsText" text="Dundee">
      <formula>NOT(ISERROR(SEARCH("Dundee",Y37)))</formula>
    </cfRule>
    <cfRule type="containsText" dxfId="314" priority="311" operator="containsText" text="Aberdeen">
      <formula>NOT(ISERROR(SEARCH("Aberdeen",Y37)))</formula>
    </cfRule>
    <cfRule type="containsText" dxfId="313" priority="312" operator="containsText" text="St Andrews">
      <formula>NOT(ISERROR(SEARCH("St Andrews",Y37)))</formula>
    </cfRule>
    <cfRule type="containsText" dxfId="312" priority="313" operator="containsText" text="Strath">
      <formula>NOT(ISERROR(SEARCH("Strath",Y37)))</formula>
    </cfRule>
    <cfRule type="containsText" dxfId="311" priority="314" operator="containsText" text="Edinburgh">
      <formula>NOT(ISERROR(SEARCH("Edinburgh",Y37)))</formula>
    </cfRule>
    <cfRule type="containsText" dxfId="310" priority="315" operator="containsText" text="Glasgow">
      <formula>NOT(ISERROR(SEARCH("Glasgow",Y37)))</formula>
    </cfRule>
  </conditionalFormatting>
  <conditionalFormatting sqref="Y37:AA37">
    <cfRule type="cellIs" dxfId="309" priority="309" operator="equal">
      <formula>0</formula>
    </cfRule>
  </conditionalFormatting>
  <conditionalFormatting sqref="Y41:AA41">
    <cfRule type="containsText" dxfId="308" priority="303" operator="containsText" text="Dundee">
      <formula>NOT(ISERROR(SEARCH("Dundee",Y41)))</formula>
    </cfRule>
    <cfRule type="containsText" dxfId="307" priority="304" operator="containsText" text="Aberdeen">
      <formula>NOT(ISERROR(SEARCH("Aberdeen",Y41)))</formula>
    </cfRule>
    <cfRule type="containsText" dxfId="306" priority="305" operator="containsText" text="St Andrews">
      <formula>NOT(ISERROR(SEARCH("St Andrews",Y41)))</formula>
    </cfRule>
    <cfRule type="containsText" dxfId="305" priority="306" operator="containsText" text="Strath">
      <formula>NOT(ISERROR(SEARCH("Strath",Y41)))</formula>
    </cfRule>
    <cfRule type="containsText" dxfId="304" priority="307" operator="containsText" text="Edinburgh">
      <formula>NOT(ISERROR(SEARCH("Edinburgh",Y41)))</formula>
    </cfRule>
    <cfRule type="containsText" dxfId="303" priority="308" operator="containsText" text="Glasgow">
      <formula>NOT(ISERROR(SEARCH("Glasgow",Y41)))</formula>
    </cfRule>
  </conditionalFormatting>
  <conditionalFormatting sqref="Y41:AA41">
    <cfRule type="cellIs" dxfId="302" priority="302" operator="equal">
      <formula>0</formula>
    </cfRule>
  </conditionalFormatting>
  <conditionalFormatting sqref="Y43:AA43">
    <cfRule type="containsText" dxfId="301" priority="296" operator="containsText" text="Dundee">
      <formula>NOT(ISERROR(SEARCH("Dundee",Y43)))</formula>
    </cfRule>
    <cfRule type="containsText" dxfId="300" priority="297" operator="containsText" text="Aberdeen">
      <formula>NOT(ISERROR(SEARCH("Aberdeen",Y43)))</formula>
    </cfRule>
    <cfRule type="containsText" dxfId="299" priority="298" operator="containsText" text="St Andrews">
      <formula>NOT(ISERROR(SEARCH("St Andrews",Y43)))</formula>
    </cfRule>
    <cfRule type="containsText" dxfId="298" priority="299" operator="containsText" text="Strath">
      <formula>NOT(ISERROR(SEARCH("Strath",Y43)))</formula>
    </cfRule>
    <cfRule type="containsText" dxfId="297" priority="300" operator="containsText" text="Edinburgh">
      <formula>NOT(ISERROR(SEARCH("Edinburgh",Y43)))</formula>
    </cfRule>
    <cfRule type="containsText" dxfId="296" priority="301" operator="containsText" text="Glasgow">
      <formula>NOT(ISERROR(SEARCH("Glasgow",Y43)))</formula>
    </cfRule>
  </conditionalFormatting>
  <conditionalFormatting sqref="Y43:AA43">
    <cfRule type="cellIs" dxfId="295" priority="295" operator="equal">
      <formula>0</formula>
    </cfRule>
  </conditionalFormatting>
  <conditionalFormatting sqref="Y45:AA45">
    <cfRule type="containsText" dxfId="294" priority="289" operator="containsText" text="Dundee">
      <formula>NOT(ISERROR(SEARCH("Dundee",Y45)))</formula>
    </cfRule>
    <cfRule type="containsText" dxfId="293" priority="290" operator="containsText" text="Aberdeen">
      <formula>NOT(ISERROR(SEARCH("Aberdeen",Y45)))</formula>
    </cfRule>
    <cfRule type="containsText" dxfId="292" priority="291" operator="containsText" text="St Andrews">
      <formula>NOT(ISERROR(SEARCH("St Andrews",Y45)))</formula>
    </cfRule>
    <cfRule type="containsText" dxfId="291" priority="292" operator="containsText" text="Strath">
      <formula>NOT(ISERROR(SEARCH("Strath",Y45)))</formula>
    </cfRule>
    <cfRule type="containsText" dxfId="290" priority="293" operator="containsText" text="Edinburgh">
      <formula>NOT(ISERROR(SEARCH("Edinburgh",Y45)))</formula>
    </cfRule>
    <cfRule type="containsText" dxfId="289" priority="294" operator="containsText" text="Glasgow">
      <formula>NOT(ISERROR(SEARCH("Glasgow",Y45)))</formula>
    </cfRule>
  </conditionalFormatting>
  <conditionalFormatting sqref="Y45:AA45">
    <cfRule type="cellIs" dxfId="288" priority="288" operator="equal">
      <formula>0</formula>
    </cfRule>
  </conditionalFormatting>
  <conditionalFormatting sqref="AB37:AD37">
    <cfRule type="containsText" dxfId="287" priority="282" operator="containsText" text="Dundee">
      <formula>NOT(ISERROR(SEARCH("Dundee",AB37)))</formula>
    </cfRule>
    <cfRule type="containsText" dxfId="286" priority="283" operator="containsText" text="Aberdeen">
      <formula>NOT(ISERROR(SEARCH("Aberdeen",AB37)))</formula>
    </cfRule>
    <cfRule type="containsText" dxfId="285" priority="284" operator="containsText" text="St Andrews">
      <formula>NOT(ISERROR(SEARCH("St Andrews",AB37)))</formula>
    </cfRule>
    <cfRule type="containsText" dxfId="284" priority="285" operator="containsText" text="Strath">
      <formula>NOT(ISERROR(SEARCH("Strath",AB37)))</formula>
    </cfRule>
    <cfRule type="containsText" dxfId="283" priority="286" operator="containsText" text="Edinburgh">
      <formula>NOT(ISERROR(SEARCH("Edinburgh",AB37)))</formula>
    </cfRule>
    <cfRule type="containsText" dxfId="282" priority="287" operator="containsText" text="Glasgow">
      <formula>NOT(ISERROR(SEARCH("Glasgow",AB37)))</formula>
    </cfRule>
  </conditionalFormatting>
  <conditionalFormatting sqref="AB37:AD37">
    <cfRule type="cellIs" dxfId="281" priority="281" operator="equal">
      <formula>0</formula>
    </cfRule>
  </conditionalFormatting>
  <conditionalFormatting sqref="AB39:AD39">
    <cfRule type="containsText" dxfId="280" priority="275" operator="containsText" text="Dundee">
      <formula>NOT(ISERROR(SEARCH("Dundee",AB39)))</formula>
    </cfRule>
    <cfRule type="containsText" dxfId="279" priority="276" operator="containsText" text="Aberdeen">
      <formula>NOT(ISERROR(SEARCH("Aberdeen",AB39)))</formula>
    </cfRule>
    <cfRule type="containsText" dxfId="278" priority="277" operator="containsText" text="St Andrews">
      <formula>NOT(ISERROR(SEARCH("St Andrews",AB39)))</formula>
    </cfRule>
    <cfRule type="containsText" dxfId="277" priority="278" operator="containsText" text="Strath">
      <formula>NOT(ISERROR(SEARCH("Strath",AB39)))</formula>
    </cfRule>
    <cfRule type="containsText" dxfId="276" priority="279" operator="containsText" text="Edinburgh">
      <formula>NOT(ISERROR(SEARCH("Edinburgh",AB39)))</formula>
    </cfRule>
    <cfRule type="containsText" dxfId="275" priority="280" operator="containsText" text="Glasgow">
      <formula>NOT(ISERROR(SEARCH("Glasgow",AB39)))</formula>
    </cfRule>
  </conditionalFormatting>
  <conditionalFormatting sqref="AB39:AD39">
    <cfRule type="cellIs" dxfId="274" priority="274" operator="equal">
      <formula>0</formula>
    </cfRule>
  </conditionalFormatting>
  <conditionalFormatting sqref="AB43:AD43">
    <cfRule type="containsText" dxfId="273" priority="268" operator="containsText" text="Dundee">
      <formula>NOT(ISERROR(SEARCH("Dundee",AB43)))</formula>
    </cfRule>
    <cfRule type="containsText" dxfId="272" priority="269" operator="containsText" text="Aberdeen">
      <formula>NOT(ISERROR(SEARCH("Aberdeen",AB43)))</formula>
    </cfRule>
    <cfRule type="containsText" dxfId="271" priority="270" operator="containsText" text="St Andrews">
      <formula>NOT(ISERROR(SEARCH("St Andrews",AB43)))</formula>
    </cfRule>
    <cfRule type="containsText" dxfId="270" priority="271" operator="containsText" text="Strath">
      <formula>NOT(ISERROR(SEARCH("Strath",AB43)))</formula>
    </cfRule>
    <cfRule type="containsText" dxfId="269" priority="272" operator="containsText" text="Edinburgh">
      <formula>NOT(ISERROR(SEARCH("Edinburgh",AB43)))</formula>
    </cfRule>
    <cfRule type="containsText" dxfId="268" priority="273" operator="containsText" text="Glasgow">
      <formula>NOT(ISERROR(SEARCH("Glasgow",AB43)))</formula>
    </cfRule>
  </conditionalFormatting>
  <conditionalFormatting sqref="AB43:AD43">
    <cfRule type="cellIs" dxfId="267" priority="267" operator="equal">
      <formula>0</formula>
    </cfRule>
  </conditionalFormatting>
  <conditionalFormatting sqref="AB45:AD45">
    <cfRule type="containsText" dxfId="266" priority="261" operator="containsText" text="Dundee">
      <formula>NOT(ISERROR(SEARCH("Dundee",AB45)))</formula>
    </cfRule>
    <cfRule type="containsText" dxfId="265" priority="262" operator="containsText" text="Aberdeen">
      <formula>NOT(ISERROR(SEARCH("Aberdeen",AB45)))</formula>
    </cfRule>
    <cfRule type="containsText" dxfId="264" priority="263" operator="containsText" text="St Andrews">
      <formula>NOT(ISERROR(SEARCH("St Andrews",AB45)))</formula>
    </cfRule>
    <cfRule type="containsText" dxfId="263" priority="264" operator="containsText" text="Strath">
      <formula>NOT(ISERROR(SEARCH("Strath",AB45)))</formula>
    </cfRule>
    <cfRule type="containsText" dxfId="262" priority="265" operator="containsText" text="Edinburgh">
      <formula>NOT(ISERROR(SEARCH("Edinburgh",AB45)))</formula>
    </cfRule>
    <cfRule type="containsText" dxfId="261" priority="266" operator="containsText" text="Glasgow">
      <formula>NOT(ISERROR(SEARCH("Glasgow",AB45)))</formula>
    </cfRule>
  </conditionalFormatting>
  <conditionalFormatting sqref="AB45:AD45">
    <cfRule type="cellIs" dxfId="260" priority="260" operator="equal">
      <formula>0</formula>
    </cfRule>
  </conditionalFormatting>
  <conditionalFormatting sqref="AE37:AG37">
    <cfRule type="containsText" dxfId="259" priority="254" operator="containsText" text="Dundee">
      <formula>NOT(ISERROR(SEARCH("Dundee",AE37)))</formula>
    </cfRule>
    <cfRule type="containsText" dxfId="258" priority="255" operator="containsText" text="Aberdeen">
      <formula>NOT(ISERROR(SEARCH("Aberdeen",AE37)))</formula>
    </cfRule>
    <cfRule type="containsText" dxfId="257" priority="256" operator="containsText" text="St Andrews">
      <formula>NOT(ISERROR(SEARCH("St Andrews",AE37)))</formula>
    </cfRule>
    <cfRule type="containsText" dxfId="256" priority="257" operator="containsText" text="Strath">
      <formula>NOT(ISERROR(SEARCH("Strath",AE37)))</formula>
    </cfRule>
    <cfRule type="containsText" dxfId="255" priority="258" operator="containsText" text="Edinburgh">
      <formula>NOT(ISERROR(SEARCH("Edinburgh",AE37)))</formula>
    </cfRule>
    <cfRule type="containsText" dxfId="254" priority="259" operator="containsText" text="Glasgow">
      <formula>NOT(ISERROR(SEARCH("Glasgow",AE37)))</formula>
    </cfRule>
  </conditionalFormatting>
  <conditionalFormatting sqref="AE37:AG37">
    <cfRule type="cellIs" dxfId="253" priority="253" operator="equal">
      <formula>0</formula>
    </cfRule>
  </conditionalFormatting>
  <conditionalFormatting sqref="AE39:AG39">
    <cfRule type="containsText" dxfId="252" priority="247" operator="containsText" text="Dundee">
      <formula>NOT(ISERROR(SEARCH("Dundee",AE39)))</formula>
    </cfRule>
    <cfRule type="containsText" dxfId="251" priority="248" operator="containsText" text="Aberdeen">
      <formula>NOT(ISERROR(SEARCH("Aberdeen",AE39)))</formula>
    </cfRule>
    <cfRule type="containsText" dxfId="250" priority="249" operator="containsText" text="St Andrews">
      <formula>NOT(ISERROR(SEARCH("St Andrews",AE39)))</formula>
    </cfRule>
    <cfRule type="containsText" dxfId="249" priority="250" operator="containsText" text="Strath">
      <formula>NOT(ISERROR(SEARCH("Strath",AE39)))</formula>
    </cfRule>
    <cfRule type="containsText" dxfId="248" priority="251" operator="containsText" text="Edinburgh">
      <formula>NOT(ISERROR(SEARCH("Edinburgh",AE39)))</formula>
    </cfRule>
    <cfRule type="containsText" dxfId="247" priority="252" operator="containsText" text="Glasgow">
      <formula>NOT(ISERROR(SEARCH("Glasgow",AE39)))</formula>
    </cfRule>
  </conditionalFormatting>
  <conditionalFormatting sqref="AE39:AG39">
    <cfRule type="cellIs" dxfId="246" priority="246" operator="equal">
      <formula>0</formula>
    </cfRule>
  </conditionalFormatting>
  <conditionalFormatting sqref="AE41:AG41">
    <cfRule type="containsText" dxfId="245" priority="240" operator="containsText" text="Dundee">
      <formula>NOT(ISERROR(SEARCH("Dundee",AE41)))</formula>
    </cfRule>
    <cfRule type="containsText" dxfId="244" priority="241" operator="containsText" text="Aberdeen">
      <formula>NOT(ISERROR(SEARCH("Aberdeen",AE41)))</formula>
    </cfRule>
    <cfRule type="containsText" dxfId="243" priority="242" operator="containsText" text="St Andrews">
      <formula>NOT(ISERROR(SEARCH("St Andrews",AE41)))</formula>
    </cfRule>
    <cfRule type="containsText" dxfId="242" priority="243" operator="containsText" text="Strath">
      <formula>NOT(ISERROR(SEARCH("Strath",AE41)))</formula>
    </cfRule>
    <cfRule type="containsText" dxfId="241" priority="244" operator="containsText" text="Edinburgh">
      <formula>NOT(ISERROR(SEARCH("Edinburgh",AE41)))</formula>
    </cfRule>
    <cfRule type="containsText" dxfId="240" priority="245" operator="containsText" text="Glasgow">
      <formula>NOT(ISERROR(SEARCH("Glasgow",AE41)))</formula>
    </cfRule>
  </conditionalFormatting>
  <conditionalFormatting sqref="AE41:AG41">
    <cfRule type="cellIs" dxfId="239" priority="239" operator="equal">
      <formula>0</formula>
    </cfRule>
  </conditionalFormatting>
  <conditionalFormatting sqref="AE45:AG45">
    <cfRule type="containsText" dxfId="238" priority="233" operator="containsText" text="Dundee">
      <formula>NOT(ISERROR(SEARCH("Dundee",AE45)))</formula>
    </cfRule>
    <cfRule type="containsText" dxfId="237" priority="234" operator="containsText" text="Aberdeen">
      <formula>NOT(ISERROR(SEARCH("Aberdeen",AE45)))</formula>
    </cfRule>
    <cfRule type="containsText" dxfId="236" priority="235" operator="containsText" text="St Andrews">
      <formula>NOT(ISERROR(SEARCH("St Andrews",AE45)))</formula>
    </cfRule>
    <cfRule type="containsText" dxfId="235" priority="236" operator="containsText" text="Strath">
      <formula>NOT(ISERROR(SEARCH("Strath",AE45)))</formula>
    </cfRule>
    <cfRule type="containsText" dxfId="234" priority="237" operator="containsText" text="Edinburgh">
      <formula>NOT(ISERROR(SEARCH("Edinburgh",AE45)))</formula>
    </cfRule>
    <cfRule type="containsText" dxfId="233" priority="238" operator="containsText" text="Glasgow">
      <formula>NOT(ISERROR(SEARCH("Glasgow",AE45)))</formula>
    </cfRule>
  </conditionalFormatting>
  <conditionalFormatting sqref="AE45:AG45">
    <cfRule type="cellIs" dxfId="232" priority="232" operator="equal">
      <formula>0</formula>
    </cfRule>
  </conditionalFormatting>
  <conditionalFormatting sqref="AH37:AJ37">
    <cfRule type="containsText" dxfId="231" priority="226" operator="containsText" text="Dundee">
      <formula>NOT(ISERROR(SEARCH("Dundee",AH37)))</formula>
    </cfRule>
    <cfRule type="containsText" dxfId="230" priority="227" operator="containsText" text="Aberdeen">
      <formula>NOT(ISERROR(SEARCH("Aberdeen",AH37)))</formula>
    </cfRule>
    <cfRule type="containsText" dxfId="229" priority="228" operator="containsText" text="St Andrews">
      <formula>NOT(ISERROR(SEARCH("St Andrews",AH37)))</formula>
    </cfRule>
    <cfRule type="containsText" dxfId="228" priority="229" operator="containsText" text="Strath">
      <formula>NOT(ISERROR(SEARCH("Strath",AH37)))</formula>
    </cfRule>
    <cfRule type="containsText" dxfId="227" priority="230" operator="containsText" text="Edinburgh">
      <formula>NOT(ISERROR(SEARCH("Edinburgh",AH37)))</formula>
    </cfRule>
    <cfRule type="containsText" dxfId="226" priority="231" operator="containsText" text="Glasgow">
      <formula>NOT(ISERROR(SEARCH("Glasgow",AH37)))</formula>
    </cfRule>
  </conditionalFormatting>
  <conditionalFormatting sqref="AH37:AJ37">
    <cfRule type="cellIs" dxfId="225" priority="225" operator="equal">
      <formula>0</formula>
    </cfRule>
  </conditionalFormatting>
  <conditionalFormatting sqref="AH39:AJ39">
    <cfRule type="containsText" dxfId="224" priority="219" operator="containsText" text="Dundee">
      <formula>NOT(ISERROR(SEARCH("Dundee",AH39)))</formula>
    </cfRule>
    <cfRule type="containsText" dxfId="223" priority="220" operator="containsText" text="Aberdeen">
      <formula>NOT(ISERROR(SEARCH("Aberdeen",AH39)))</formula>
    </cfRule>
    <cfRule type="containsText" dxfId="222" priority="221" operator="containsText" text="St Andrews">
      <formula>NOT(ISERROR(SEARCH("St Andrews",AH39)))</formula>
    </cfRule>
    <cfRule type="containsText" dxfId="221" priority="222" operator="containsText" text="Strath">
      <formula>NOT(ISERROR(SEARCH("Strath",AH39)))</formula>
    </cfRule>
    <cfRule type="containsText" dxfId="220" priority="223" operator="containsText" text="Edinburgh">
      <formula>NOT(ISERROR(SEARCH("Edinburgh",AH39)))</formula>
    </cfRule>
    <cfRule type="containsText" dxfId="219" priority="224" operator="containsText" text="Glasgow">
      <formula>NOT(ISERROR(SEARCH("Glasgow",AH39)))</formula>
    </cfRule>
  </conditionalFormatting>
  <conditionalFormatting sqref="AH39:AJ39">
    <cfRule type="cellIs" dxfId="218" priority="218" operator="equal">
      <formula>0</formula>
    </cfRule>
  </conditionalFormatting>
  <conditionalFormatting sqref="AH41:AJ41">
    <cfRule type="containsText" dxfId="217" priority="212" operator="containsText" text="Dundee">
      <formula>NOT(ISERROR(SEARCH("Dundee",AH41)))</formula>
    </cfRule>
    <cfRule type="containsText" dxfId="216" priority="213" operator="containsText" text="Aberdeen">
      <formula>NOT(ISERROR(SEARCH("Aberdeen",AH41)))</formula>
    </cfRule>
    <cfRule type="containsText" dxfId="215" priority="214" operator="containsText" text="St Andrews">
      <formula>NOT(ISERROR(SEARCH("St Andrews",AH41)))</formula>
    </cfRule>
    <cfRule type="containsText" dxfId="214" priority="215" operator="containsText" text="Strath">
      <formula>NOT(ISERROR(SEARCH("Strath",AH41)))</formula>
    </cfRule>
    <cfRule type="containsText" dxfId="213" priority="216" operator="containsText" text="Edinburgh">
      <formula>NOT(ISERROR(SEARCH("Edinburgh",AH41)))</formula>
    </cfRule>
    <cfRule type="containsText" dxfId="212" priority="217" operator="containsText" text="Glasgow">
      <formula>NOT(ISERROR(SEARCH("Glasgow",AH41)))</formula>
    </cfRule>
  </conditionalFormatting>
  <conditionalFormatting sqref="AH41:AJ41">
    <cfRule type="cellIs" dxfId="211" priority="211" operator="equal">
      <formula>0</formula>
    </cfRule>
  </conditionalFormatting>
  <conditionalFormatting sqref="AH43:AJ43">
    <cfRule type="containsText" dxfId="210" priority="205" operator="containsText" text="Dundee">
      <formula>NOT(ISERROR(SEARCH("Dundee",AH43)))</formula>
    </cfRule>
    <cfRule type="containsText" dxfId="209" priority="206" operator="containsText" text="Aberdeen">
      <formula>NOT(ISERROR(SEARCH("Aberdeen",AH43)))</formula>
    </cfRule>
    <cfRule type="containsText" dxfId="208" priority="207" operator="containsText" text="St Andrews">
      <formula>NOT(ISERROR(SEARCH("St Andrews",AH43)))</formula>
    </cfRule>
    <cfRule type="containsText" dxfId="207" priority="208" operator="containsText" text="Strath">
      <formula>NOT(ISERROR(SEARCH("Strath",AH43)))</formula>
    </cfRule>
    <cfRule type="containsText" dxfId="206" priority="209" operator="containsText" text="Edinburgh">
      <formula>NOT(ISERROR(SEARCH("Edinburgh",AH43)))</formula>
    </cfRule>
    <cfRule type="containsText" dxfId="205" priority="210" operator="containsText" text="Glasgow">
      <formula>NOT(ISERROR(SEARCH("Glasgow",AH43)))</formula>
    </cfRule>
  </conditionalFormatting>
  <conditionalFormatting sqref="AH43:AJ43">
    <cfRule type="cellIs" dxfId="204" priority="204" operator="equal">
      <formula>0</formula>
    </cfRule>
  </conditionalFormatting>
  <conditionalFormatting sqref="V55:X55">
    <cfRule type="containsText" dxfId="203" priority="198" operator="containsText" text="Dundee">
      <formula>NOT(ISERROR(SEARCH("Dundee",V55)))</formula>
    </cfRule>
    <cfRule type="containsText" dxfId="202" priority="199" operator="containsText" text="Aberdeen">
      <formula>NOT(ISERROR(SEARCH("Aberdeen",V55)))</formula>
    </cfRule>
    <cfRule type="containsText" dxfId="201" priority="200" operator="containsText" text="St Andrews">
      <formula>NOT(ISERROR(SEARCH("St Andrews",V55)))</formula>
    </cfRule>
    <cfRule type="containsText" dxfId="200" priority="201" operator="containsText" text="Strath">
      <formula>NOT(ISERROR(SEARCH("Strath",V55)))</formula>
    </cfRule>
    <cfRule type="containsText" dxfId="199" priority="202" operator="containsText" text="Edinburgh">
      <formula>NOT(ISERROR(SEARCH("Edinburgh",V55)))</formula>
    </cfRule>
    <cfRule type="containsText" dxfId="198" priority="203" operator="containsText" text="Glasgow">
      <formula>NOT(ISERROR(SEARCH("Glasgow",V55)))</formula>
    </cfRule>
  </conditionalFormatting>
  <conditionalFormatting sqref="V55:X55">
    <cfRule type="cellIs" dxfId="197" priority="197" operator="equal">
      <formula>0</formula>
    </cfRule>
  </conditionalFormatting>
  <conditionalFormatting sqref="V57:X57">
    <cfRule type="containsText" dxfId="196" priority="191" operator="containsText" text="Dundee">
      <formula>NOT(ISERROR(SEARCH("Dundee",V57)))</formula>
    </cfRule>
    <cfRule type="containsText" dxfId="195" priority="192" operator="containsText" text="Aberdeen">
      <formula>NOT(ISERROR(SEARCH("Aberdeen",V57)))</formula>
    </cfRule>
    <cfRule type="containsText" dxfId="194" priority="193" operator="containsText" text="St Andrews">
      <formula>NOT(ISERROR(SEARCH("St Andrews",V57)))</formula>
    </cfRule>
    <cfRule type="containsText" dxfId="193" priority="194" operator="containsText" text="Strath">
      <formula>NOT(ISERROR(SEARCH("Strath",V57)))</formula>
    </cfRule>
    <cfRule type="containsText" dxfId="192" priority="195" operator="containsText" text="Edinburgh">
      <formula>NOT(ISERROR(SEARCH("Edinburgh",V57)))</formula>
    </cfRule>
    <cfRule type="containsText" dxfId="191" priority="196" operator="containsText" text="Glasgow">
      <formula>NOT(ISERROR(SEARCH("Glasgow",V57)))</formula>
    </cfRule>
  </conditionalFormatting>
  <conditionalFormatting sqref="V57:X57">
    <cfRule type="cellIs" dxfId="190" priority="190" operator="equal">
      <formula>0</formula>
    </cfRule>
  </conditionalFormatting>
  <conditionalFormatting sqref="V59:X59">
    <cfRule type="containsText" dxfId="189" priority="184" operator="containsText" text="Dundee">
      <formula>NOT(ISERROR(SEARCH("Dundee",V59)))</formula>
    </cfRule>
    <cfRule type="containsText" dxfId="188" priority="185" operator="containsText" text="Aberdeen">
      <formula>NOT(ISERROR(SEARCH("Aberdeen",V59)))</formula>
    </cfRule>
    <cfRule type="containsText" dxfId="187" priority="186" operator="containsText" text="St Andrews">
      <formula>NOT(ISERROR(SEARCH("St Andrews",V59)))</formula>
    </cfRule>
    <cfRule type="containsText" dxfId="186" priority="187" operator="containsText" text="Strath">
      <formula>NOT(ISERROR(SEARCH("Strath",V59)))</formula>
    </cfRule>
    <cfRule type="containsText" dxfId="185" priority="188" operator="containsText" text="Edinburgh">
      <formula>NOT(ISERROR(SEARCH("Edinburgh",V59)))</formula>
    </cfRule>
    <cfRule type="containsText" dxfId="184" priority="189" operator="containsText" text="Glasgow">
      <formula>NOT(ISERROR(SEARCH("Glasgow",V59)))</formula>
    </cfRule>
  </conditionalFormatting>
  <conditionalFormatting sqref="V59:X59">
    <cfRule type="cellIs" dxfId="183" priority="183" operator="equal">
      <formula>0</formula>
    </cfRule>
  </conditionalFormatting>
  <conditionalFormatting sqref="Y53:AA53">
    <cfRule type="containsText" dxfId="182" priority="177" operator="containsText" text="Dundee">
      <formula>NOT(ISERROR(SEARCH("Dundee",Y53)))</formula>
    </cfRule>
    <cfRule type="containsText" dxfId="181" priority="178" operator="containsText" text="Aberdeen">
      <formula>NOT(ISERROR(SEARCH("Aberdeen",Y53)))</formula>
    </cfRule>
    <cfRule type="containsText" dxfId="180" priority="179" operator="containsText" text="St Andrews">
      <formula>NOT(ISERROR(SEARCH("St Andrews",Y53)))</formula>
    </cfRule>
    <cfRule type="containsText" dxfId="179" priority="180" operator="containsText" text="Strath">
      <formula>NOT(ISERROR(SEARCH("Strath",Y53)))</formula>
    </cfRule>
    <cfRule type="containsText" dxfId="178" priority="181" operator="containsText" text="Edinburgh">
      <formula>NOT(ISERROR(SEARCH("Edinburgh",Y53)))</formula>
    </cfRule>
    <cfRule type="containsText" dxfId="177" priority="182" operator="containsText" text="Glasgow">
      <formula>NOT(ISERROR(SEARCH("Glasgow",Y53)))</formula>
    </cfRule>
  </conditionalFormatting>
  <conditionalFormatting sqref="Y53:AA53">
    <cfRule type="cellIs" dxfId="176" priority="176" operator="equal">
      <formula>0</formula>
    </cfRule>
  </conditionalFormatting>
  <conditionalFormatting sqref="Y57:AA57">
    <cfRule type="containsText" dxfId="175" priority="170" operator="containsText" text="Dundee">
      <formula>NOT(ISERROR(SEARCH("Dundee",Y57)))</formula>
    </cfRule>
    <cfRule type="containsText" dxfId="174" priority="171" operator="containsText" text="Aberdeen">
      <formula>NOT(ISERROR(SEARCH("Aberdeen",Y57)))</formula>
    </cfRule>
    <cfRule type="containsText" dxfId="173" priority="172" operator="containsText" text="St Andrews">
      <formula>NOT(ISERROR(SEARCH("St Andrews",Y57)))</formula>
    </cfRule>
    <cfRule type="containsText" dxfId="172" priority="173" operator="containsText" text="Strath">
      <formula>NOT(ISERROR(SEARCH("Strath",Y57)))</formula>
    </cfRule>
    <cfRule type="containsText" dxfId="171" priority="174" operator="containsText" text="Edinburgh">
      <formula>NOT(ISERROR(SEARCH("Edinburgh",Y57)))</formula>
    </cfRule>
    <cfRule type="containsText" dxfId="170" priority="175" operator="containsText" text="Glasgow">
      <formula>NOT(ISERROR(SEARCH("Glasgow",Y57)))</formula>
    </cfRule>
  </conditionalFormatting>
  <conditionalFormatting sqref="Y57:AA57">
    <cfRule type="cellIs" dxfId="169" priority="169" operator="equal">
      <formula>0</formula>
    </cfRule>
  </conditionalFormatting>
  <conditionalFormatting sqref="Y59:AA59">
    <cfRule type="containsText" dxfId="168" priority="163" operator="containsText" text="Dundee">
      <formula>NOT(ISERROR(SEARCH("Dundee",Y59)))</formula>
    </cfRule>
    <cfRule type="containsText" dxfId="167" priority="164" operator="containsText" text="Aberdeen">
      <formula>NOT(ISERROR(SEARCH("Aberdeen",Y59)))</formula>
    </cfRule>
    <cfRule type="containsText" dxfId="166" priority="165" operator="containsText" text="St Andrews">
      <formula>NOT(ISERROR(SEARCH("St Andrews",Y59)))</formula>
    </cfRule>
    <cfRule type="containsText" dxfId="165" priority="166" operator="containsText" text="Strath">
      <formula>NOT(ISERROR(SEARCH("Strath",Y59)))</formula>
    </cfRule>
    <cfRule type="containsText" dxfId="164" priority="167" operator="containsText" text="Edinburgh">
      <formula>NOT(ISERROR(SEARCH("Edinburgh",Y59)))</formula>
    </cfRule>
    <cfRule type="containsText" dxfId="163" priority="168" operator="containsText" text="Glasgow">
      <formula>NOT(ISERROR(SEARCH("Glasgow",Y59)))</formula>
    </cfRule>
  </conditionalFormatting>
  <conditionalFormatting sqref="Y59:AA59">
    <cfRule type="cellIs" dxfId="162" priority="162" operator="equal">
      <formula>0</formula>
    </cfRule>
  </conditionalFormatting>
  <conditionalFormatting sqref="AB53:AD53">
    <cfRule type="containsText" dxfId="161" priority="156" operator="containsText" text="Dundee">
      <formula>NOT(ISERROR(SEARCH("Dundee",AB53)))</formula>
    </cfRule>
    <cfRule type="containsText" dxfId="160" priority="157" operator="containsText" text="Aberdeen">
      <formula>NOT(ISERROR(SEARCH("Aberdeen",AB53)))</formula>
    </cfRule>
    <cfRule type="containsText" dxfId="159" priority="158" operator="containsText" text="St Andrews">
      <formula>NOT(ISERROR(SEARCH("St Andrews",AB53)))</formula>
    </cfRule>
    <cfRule type="containsText" dxfId="158" priority="159" operator="containsText" text="Strath">
      <formula>NOT(ISERROR(SEARCH("Strath",AB53)))</formula>
    </cfRule>
    <cfRule type="containsText" dxfId="157" priority="160" operator="containsText" text="Edinburgh">
      <formula>NOT(ISERROR(SEARCH("Edinburgh",AB53)))</formula>
    </cfRule>
    <cfRule type="containsText" dxfId="156" priority="161" operator="containsText" text="Glasgow">
      <formula>NOT(ISERROR(SEARCH("Glasgow",AB53)))</formula>
    </cfRule>
  </conditionalFormatting>
  <conditionalFormatting sqref="AB53:AD53">
    <cfRule type="cellIs" dxfId="155" priority="155" operator="equal">
      <formula>0</formula>
    </cfRule>
  </conditionalFormatting>
  <conditionalFormatting sqref="AB55:AD55">
    <cfRule type="containsText" dxfId="154" priority="149" operator="containsText" text="Dundee">
      <formula>NOT(ISERROR(SEARCH("Dundee",AB55)))</formula>
    </cfRule>
    <cfRule type="containsText" dxfId="153" priority="150" operator="containsText" text="Aberdeen">
      <formula>NOT(ISERROR(SEARCH("Aberdeen",AB55)))</formula>
    </cfRule>
    <cfRule type="containsText" dxfId="152" priority="151" operator="containsText" text="St Andrews">
      <formula>NOT(ISERROR(SEARCH("St Andrews",AB55)))</formula>
    </cfRule>
    <cfRule type="containsText" dxfId="151" priority="152" operator="containsText" text="Strath">
      <formula>NOT(ISERROR(SEARCH("Strath",AB55)))</formula>
    </cfRule>
    <cfRule type="containsText" dxfId="150" priority="153" operator="containsText" text="Edinburgh">
      <formula>NOT(ISERROR(SEARCH("Edinburgh",AB55)))</formula>
    </cfRule>
    <cfRule type="containsText" dxfId="149" priority="154" operator="containsText" text="Glasgow">
      <formula>NOT(ISERROR(SEARCH("Glasgow",AB55)))</formula>
    </cfRule>
  </conditionalFormatting>
  <conditionalFormatting sqref="AB55:AD55">
    <cfRule type="cellIs" dxfId="148" priority="148" operator="equal">
      <formula>0</formula>
    </cfRule>
  </conditionalFormatting>
  <conditionalFormatting sqref="AB59:AD59">
    <cfRule type="containsText" dxfId="147" priority="142" operator="containsText" text="Dundee">
      <formula>NOT(ISERROR(SEARCH("Dundee",AB59)))</formula>
    </cfRule>
    <cfRule type="containsText" dxfId="146" priority="143" operator="containsText" text="Aberdeen">
      <formula>NOT(ISERROR(SEARCH("Aberdeen",AB59)))</formula>
    </cfRule>
    <cfRule type="containsText" dxfId="145" priority="144" operator="containsText" text="St Andrews">
      <formula>NOT(ISERROR(SEARCH("St Andrews",AB59)))</formula>
    </cfRule>
    <cfRule type="containsText" dxfId="144" priority="145" operator="containsText" text="Strath">
      <formula>NOT(ISERROR(SEARCH("Strath",AB59)))</formula>
    </cfRule>
    <cfRule type="containsText" dxfId="143" priority="146" operator="containsText" text="Edinburgh">
      <formula>NOT(ISERROR(SEARCH("Edinburgh",AB59)))</formula>
    </cfRule>
    <cfRule type="containsText" dxfId="142" priority="147" operator="containsText" text="Glasgow">
      <formula>NOT(ISERROR(SEARCH("Glasgow",AB59)))</formula>
    </cfRule>
  </conditionalFormatting>
  <conditionalFormatting sqref="AB59:AD59">
    <cfRule type="cellIs" dxfId="141" priority="141" operator="equal">
      <formula>0</formula>
    </cfRule>
  </conditionalFormatting>
  <conditionalFormatting sqref="AE53:AG53">
    <cfRule type="containsText" dxfId="140" priority="135" operator="containsText" text="Dundee">
      <formula>NOT(ISERROR(SEARCH("Dundee",AE53)))</formula>
    </cfRule>
    <cfRule type="containsText" dxfId="139" priority="136" operator="containsText" text="Aberdeen">
      <formula>NOT(ISERROR(SEARCH("Aberdeen",AE53)))</formula>
    </cfRule>
    <cfRule type="containsText" dxfId="138" priority="137" operator="containsText" text="St Andrews">
      <formula>NOT(ISERROR(SEARCH("St Andrews",AE53)))</formula>
    </cfRule>
    <cfRule type="containsText" dxfId="137" priority="138" operator="containsText" text="Strath">
      <formula>NOT(ISERROR(SEARCH("Strath",AE53)))</formula>
    </cfRule>
    <cfRule type="containsText" dxfId="136" priority="139" operator="containsText" text="Edinburgh">
      <formula>NOT(ISERROR(SEARCH("Edinburgh",AE53)))</formula>
    </cfRule>
    <cfRule type="containsText" dxfId="135" priority="140" operator="containsText" text="Glasgow">
      <formula>NOT(ISERROR(SEARCH("Glasgow",AE53)))</formula>
    </cfRule>
  </conditionalFormatting>
  <conditionalFormatting sqref="AE53:AG53">
    <cfRule type="cellIs" dxfId="134" priority="134" operator="equal">
      <formula>0</formula>
    </cfRule>
  </conditionalFormatting>
  <conditionalFormatting sqref="AE55:AG55">
    <cfRule type="containsText" dxfId="133" priority="128" operator="containsText" text="Dundee">
      <formula>NOT(ISERROR(SEARCH("Dundee",AE55)))</formula>
    </cfRule>
    <cfRule type="containsText" dxfId="132" priority="129" operator="containsText" text="Aberdeen">
      <formula>NOT(ISERROR(SEARCH("Aberdeen",AE55)))</formula>
    </cfRule>
    <cfRule type="containsText" dxfId="131" priority="130" operator="containsText" text="St Andrews">
      <formula>NOT(ISERROR(SEARCH("St Andrews",AE55)))</formula>
    </cfRule>
    <cfRule type="containsText" dxfId="130" priority="131" operator="containsText" text="Strath">
      <formula>NOT(ISERROR(SEARCH("Strath",AE55)))</formula>
    </cfRule>
    <cfRule type="containsText" dxfId="129" priority="132" operator="containsText" text="Edinburgh">
      <formula>NOT(ISERROR(SEARCH("Edinburgh",AE55)))</formula>
    </cfRule>
    <cfRule type="containsText" dxfId="128" priority="133" operator="containsText" text="Glasgow">
      <formula>NOT(ISERROR(SEARCH("Glasgow",AE55)))</formula>
    </cfRule>
  </conditionalFormatting>
  <conditionalFormatting sqref="AE55:AG55">
    <cfRule type="cellIs" dxfId="127" priority="127" operator="equal">
      <formula>0</formula>
    </cfRule>
  </conditionalFormatting>
  <conditionalFormatting sqref="AE57:AG57">
    <cfRule type="containsText" dxfId="126" priority="121" operator="containsText" text="Dundee">
      <formula>NOT(ISERROR(SEARCH("Dundee",AE57)))</formula>
    </cfRule>
    <cfRule type="containsText" dxfId="125" priority="122" operator="containsText" text="Aberdeen">
      <formula>NOT(ISERROR(SEARCH("Aberdeen",AE57)))</formula>
    </cfRule>
    <cfRule type="containsText" dxfId="124" priority="123" operator="containsText" text="St Andrews">
      <formula>NOT(ISERROR(SEARCH("St Andrews",AE57)))</formula>
    </cfRule>
    <cfRule type="containsText" dxfId="123" priority="124" operator="containsText" text="Strath">
      <formula>NOT(ISERROR(SEARCH("Strath",AE57)))</formula>
    </cfRule>
    <cfRule type="containsText" dxfId="122" priority="125" operator="containsText" text="Edinburgh">
      <formula>NOT(ISERROR(SEARCH("Edinburgh",AE57)))</formula>
    </cfRule>
    <cfRule type="containsText" dxfId="121" priority="126" operator="containsText" text="Glasgow">
      <formula>NOT(ISERROR(SEARCH("Glasgow",AE57)))</formula>
    </cfRule>
  </conditionalFormatting>
  <conditionalFormatting sqref="AE57:AG57">
    <cfRule type="cellIs" dxfId="120" priority="120" operator="equal">
      <formula>0</formula>
    </cfRule>
  </conditionalFormatting>
  <conditionalFormatting sqref="E3:G10">
    <cfRule type="containsText" dxfId="119" priority="114" operator="containsText" text="Dundee">
      <formula>NOT(ISERROR(SEARCH("Dundee",E3)))</formula>
    </cfRule>
    <cfRule type="containsText" dxfId="118" priority="115" operator="containsText" text="Aberdeen">
      <formula>NOT(ISERROR(SEARCH("Aberdeen",E3)))</formula>
    </cfRule>
    <cfRule type="containsText" dxfId="117" priority="116" operator="containsText" text="St Andrews">
      <formula>NOT(ISERROR(SEARCH("St Andrews",E3)))</formula>
    </cfRule>
    <cfRule type="containsText" dxfId="116" priority="117" operator="containsText" text="Strath">
      <formula>NOT(ISERROR(SEARCH("Strath",E3)))</formula>
    </cfRule>
    <cfRule type="containsText" dxfId="115" priority="118" operator="containsText" text="Edinburgh">
      <formula>NOT(ISERROR(SEARCH("Edinburgh",E3)))</formula>
    </cfRule>
    <cfRule type="containsText" dxfId="114" priority="119" operator="containsText" text="Glasgow">
      <formula>NOT(ISERROR(SEARCH("Glasgow",E3)))</formula>
    </cfRule>
  </conditionalFormatting>
  <conditionalFormatting sqref="E3:G10">
    <cfRule type="containsText" dxfId="113" priority="113" operator="containsText" text="Mixed">
      <formula>NOT(ISERROR(SEARCH("Mixed",E3)))</formula>
    </cfRule>
  </conditionalFormatting>
  <conditionalFormatting sqref="E11:G18">
    <cfRule type="containsText" dxfId="112" priority="107" operator="containsText" text="Dundee">
      <formula>NOT(ISERROR(SEARCH("Dundee",E11)))</formula>
    </cfRule>
    <cfRule type="containsText" dxfId="111" priority="108" operator="containsText" text="Aberdeen">
      <formula>NOT(ISERROR(SEARCH("Aberdeen",E11)))</formula>
    </cfRule>
    <cfRule type="containsText" dxfId="110" priority="109" operator="containsText" text="St Andrews">
      <formula>NOT(ISERROR(SEARCH("St Andrews",E11)))</formula>
    </cfRule>
    <cfRule type="containsText" dxfId="109" priority="110" operator="containsText" text="Strath">
      <formula>NOT(ISERROR(SEARCH("Strath",E11)))</formula>
    </cfRule>
    <cfRule type="containsText" dxfId="108" priority="111" operator="containsText" text="Edinburgh">
      <formula>NOT(ISERROR(SEARCH("Edinburgh",E11)))</formula>
    </cfRule>
    <cfRule type="containsText" dxfId="107" priority="112" operator="containsText" text="Glasgow">
      <formula>NOT(ISERROR(SEARCH("Glasgow",E11)))</formula>
    </cfRule>
  </conditionalFormatting>
  <conditionalFormatting sqref="E19:G23">
    <cfRule type="containsText" dxfId="106" priority="101" operator="containsText" text="Dundee">
      <formula>NOT(ISERROR(SEARCH("Dundee",E19)))</formula>
    </cfRule>
    <cfRule type="containsText" dxfId="105" priority="102" operator="containsText" text="Aberdeen">
      <formula>NOT(ISERROR(SEARCH("Aberdeen",E19)))</formula>
    </cfRule>
    <cfRule type="containsText" dxfId="104" priority="103" operator="containsText" text="St Andrews">
      <formula>NOT(ISERROR(SEARCH("St Andrews",E19)))</formula>
    </cfRule>
    <cfRule type="containsText" dxfId="103" priority="104" operator="containsText" text="Strath">
      <formula>NOT(ISERROR(SEARCH("Strath",E19)))</formula>
    </cfRule>
    <cfRule type="containsText" dxfId="102" priority="105" operator="containsText" text="Edinburgh">
      <formula>NOT(ISERROR(SEARCH("Edinburgh",E19)))</formula>
    </cfRule>
    <cfRule type="containsText" dxfId="101" priority="106" operator="containsText" text="Glasgow">
      <formula>NOT(ISERROR(SEARCH("Glasgow",E19)))</formula>
    </cfRule>
  </conditionalFormatting>
  <conditionalFormatting sqref="E19:G23">
    <cfRule type="containsText" dxfId="100" priority="100" operator="containsText" text="Mixed">
      <formula>NOT(ISERROR(SEARCH("Mixed",E19)))</formula>
    </cfRule>
  </conditionalFormatting>
  <conditionalFormatting sqref="E24:G27">
    <cfRule type="containsText" dxfId="99" priority="94" operator="containsText" text="Dundee">
      <formula>NOT(ISERROR(SEARCH("Dundee",E24)))</formula>
    </cfRule>
    <cfRule type="containsText" dxfId="98" priority="95" operator="containsText" text="Aberdeen">
      <formula>NOT(ISERROR(SEARCH("Aberdeen",E24)))</formula>
    </cfRule>
    <cfRule type="containsText" dxfId="97" priority="96" operator="containsText" text="St Andrews">
      <formula>NOT(ISERROR(SEARCH("St Andrews",E24)))</formula>
    </cfRule>
    <cfRule type="containsText" dxfId="96" priority="97" operator="containsText" text="Strath">
      <formula>NOT(ISERROR(SEARCH("Strath",E24)))</formula>
    </cfRule>
    <cfRule type="containsText" dxfId="95" priority="98" operator="containsText" text="Edinburgh">
      <formula>NOT(ISERROR(SEARCH("Edinburgh",E24)))</formula>
    </cfRule>
    <cfRule type="containsText" dxfId="94" priority="99" operator="containsText" text="Glasgow">
      <formula>NOT(ISERROR(SEARCH("Glasgow",E24)))</formula>
    </cfRule>
  </conditionalFormatting>
  <conditionalFormatting sqref="M3:O10">
    <cfRule type="containsText" dxfId="93" priority="88" operator="containsText" text="Dundee">
      <formula>NOT(ISERROR(SEARCH("Dundee",M3)))</formula>
    </cfRule>
    <cfRule type="containsText" dxfId="92" priority="89" operator="containsText" text="Aberdeen">
      <formula>NOT(ISERROR(SEARCH("Aberdeen",M3)))</formula>
    </cfRule>
    <cfRule type="containsText" dxfId="91" priority="90" operator="containsText" text="St Andrews">
      <formula>NOT(ISERROR(SEARCH("St Andrews",M3)))</formula>
    </cfRule>
    <cfRule type="containsText" dxfId="90" priority="91" operator="containsText" text="Strath">
      <formula>NOT(ISERROR(SEARCH("Strath",M3)))</formula>
    </cfRule>
    <cfRule type="containsText" dxfId="89" priority="92" operator="containsText" text="Edinburgh">
      <formula>NOT(ISERROR(SEARCH("Edinburgh",M3)))</formula>
    </cfRule>
    <cfRule type="containsText" dxfId="88" priority="93" operator="containsText" text="Glasgow">
      <formula>NOT(ISERROR(SEARCH("Glasgow",M3)))</formula>
    </cfRule>
  </conditionalFormatting>
  <conditionalFormatting sqref="M11:O18">
    <cfRule type="containsText" dxfId="87" priority="82" operator="containsText" text="Dundee">
      <formula>NOT(ISERROR(SEARCH("Dundee",M11)))</formula>
    </cfRule>
    <cfRule type="containsText" dxfId="86" priority="83" operator="containsText" text="Aberdeen">
      <formula>NOT(ISERROR(SEARCH("Aberdeen",M11)))</formula>
    </cfRule>
    <cfRule type="containsText" dxfId="85" priority="84" operator="containsText" text="St Andrews">
      <formula>NOT(ISERROR(SEARCH("St Andrews",M11)))</formula>
    </cfRule>
    <cfRule type="containsText" dxfId="84" priority="85" operator="containsText" text="Strath">
      <formula>NOT(ISERROR(SEARCH("Strath",M11)))</formula>
    </cfRule>
    <cfRule type="containsText" dxfId="83" priority="86" operator="containsText" text="Edinburgh">
      <formula>NOT(ISERROR(SEARCH("Edinburgh",M11)))</formula>
    </cfRule>
    <cfRule type="containsText" dxfId="82" priority="87" operator="containsText" text="Glasgow">
      <formula>NOT(ISERROR(SEARCH("Glasgow",M11)))</formula>
    </cfRule>
  </conditionalFormatting>
  <conditionalFormatting sqref="M11:O18">
    <cfRule type="containsText" dxfId="81" priority="81" operator="containsText" text="Mixed">
      <formula>NOT(ISERROR(SEARCH("Mixed",M11)))</formula>
    </cfRule>
  </conditionalFormatting>
  <conditionalFormatting sqref="M19:O23">
    <cfRule type="containsText" dxfId="80" priority="75" operator="containsText" text="Dundee">
      <formula>NOT(ISERROR(SEARCH("Dundee",M19)))</formula>
    </cfRule>
    <cfRule type="containsText" dxfId="79" priority="76" operator="containsText" text="Aberdeen">
      <formula>NOT(ISERROR(SEARCH("Aberdeen",M19)))</formula>
    </cfRule>
    <cfRule type="containsText" dxfId="78" priority="77" operator="containsText" text="St Andrews">
      <formula>NOT(ISERROR(SEARCH("St Andrews",M19)))</formula>
    </cfRule>
    <cfRule type="containsText" dxfId="77" priority="78" operator="containsText" text="Strath">
      <formula>NOT(ISERROR(SEARCH("Strath",M19)))</formula>
    </cfRule>
    <cfRule type="containsText" dxfId="76" priority="79" operator="containsText" text="Edinburgh">
      <formula>NOT(ISERROR(SEARCH("Edinburgh",M19)))</formula>
    </cfRule>
    <cfRule type="containsText" dxfId="75" priority="80" operator="containsText" text="Glasgow">
      <formula>NOT(ISERROR(SEARCH("Glasgow",M19)))</formula>
    </cfRule>
  </conditionalFormatting>
  <conditionalFormatting sqref="M24:O27">
    <cfRule type="containsText" dxfId="74" priority="69" operator="containsText" text="Dundee">
      <formula>NOT(ISERROR(SEARCH("Dundee",M24)))</formula>
    </cfRule>
    <cfRule type="containsText" dxfId="73" priority="70" operator="containsText" text="Aberdeen">
      <formula>NOT(ISERROR(SEARCH("Aberdeen",M24)))</formula>
    </cfRule>
    <cfRule type="containsText" dxfId="72" priority="71" operator="containsText" text="St Andrews">
      <formula>NOT(ISERROR(SEARCH("St Andrews",M24)))</formula>
    </cfRule>
    <cfRule type="containsText" dxfId="71" priority="72" operator="containsText" text="Strath">
      <formula>NOT(ISERROR(SEARCH("Strath",M24)))</formula>
    </cfRule>
    <cfRule type="containsText" dxfId="70" priority="73" operator="containsText" text="Edinburgh">
      <formula>NOT(ISERROR(SEARCH("Edinburgh",M24)))</formula>
    </cfRule>
    <cfRule type="containsText" dxfId="69" priority="74" operator="containsText" text="Glasgow">
      <formula>NOT(ISERROR(SEARCH("Glasgow",M24)))</formula>
    </cfRule>
  </conditionalFormatting>
  <conditionalFormatting sqref="M24:O27">
    <cfRule type="containsText" dxfId="68" priority="68" operator="containsText" text="Mixed">
      <formula>NOT(ISERROR(SEARCH("Mixed",M24)))</formula>
    </cfRule>
  </conditionalFormatting>
  <conditionalFormatting sqref="T52 T54 T56 T58">
    <cfRule type="containsText" dxfId="67" priority="62" operator="containsText" text="Dundee">
      <formula>NOT(ISERROR(SEARCH("Dundee",T52)))</formula>
    </cfRule>
    <cfRule type="containsText" dxfId="66" priority="63" operator="containsText" text="Aberdeen">
      <formula>NOT(ISERROR(SEARCH("Aberdeen",T52)))</formula>
    </cfRule>
    <cfRule type="containsText" dxfId="65" priority="64" operator="containsText" text="St Andrews">
      <formula>NOT(ISERROR(SEARCH("St Andrews",T52)))</formula>
    </cfRule>
    <cfRule type="containsText" dxfId="64" priority="65" operator="containsText" text="Strath">
      <formula>NOT(ISERROR(SEARCH("Strath",T52)))</formula>
    </cfRule>
    <cfRule type="containsText" dxfId="63" priority="66" operator="containsText" text="Edinburgh">
      <formula>NOT(ISERROR(SEARCH("Edinburgh",T52)))</formula>
    </cfRule>
    <cfRule type="containsText" dxfId="62" priority="67" operator="containsText" text="Glasgow">
      <formula>NOT(ISERROR(SEARCH("Glasgow",T52)))</formula>
    </cfRule>
  </conditionalFormatting>
  <conditionalFormatting sqref="L3:L34">
    <cfRule type="containsText" dxfId="61" priority="56" operator="containsText" text="Dundee">
      <formula>NOT(ISERROR(SEARCH("Dundee",L3)))</formula>
    </cfRule>
    <cfRule type="containsText" dxfId="60" priority="57" operator="containsText" text="Aberdeen">
      <formula>NOT(ISERROR(SEARCH("Aberdeen",L3)))</formula>
    </cfRule>
    <cfRule type="containsText" dxfId="59" priority="58" operator="containsText" text="St Andrews">
      <formula>NOT(ISERROR(SEARCH("St Andrews",L3)))</formula>
    </cfRule>
    <cfRule type="containsText" dxfId="58" priority="59" operator="containsText" text="Strath">
      <formula>NOT(ISERROR(SEARCH("Strath",L3)))</formula>
    </cfRule>
    <cfRule type="containsText" dxfId="57" priority="60" operator="containsText" text="Edinburgh">
      <formula>NOT(ISERROR(SEARCH("Edinburgh",L3)))</formula>
    </cfRule>
    <cfRule type="containsText" dxfId="56" priority="61" operator="containsText" text="Glasgow">
      <formula>NOT(ISERROR(SEARCH("Glasgow",L3)))</formula>
    </cfRule>
  </conditionalFormatting>
  <conditionalFormatting sqref="L3:L34">
    <cfRule type="containsText" dxfId="55" priority="55" operator="containsText" text="Mixed">
      <formula>NOT(ISERROR(SEARCH("Mixed",L3)))</formula>
    </cfRule>
  </conditionalFormatting>
  <conditionalFormatting sqref="AH6:AJ6">
    <cfRule type="containsText" dxfId="54" priority="49" operator="containsText" text="Dundee">
      <formula>NOT(ISERROR(SEARCH("Dundee",AH6)))</formula>
    </cfRule>
    <cfRule type="containsText" dxfId="53" priority="50" operator="containsText" text="Aberdeen">
      <formula>NOT(ISERROR(SEARCH("Aberdeen",AH6)))</formula>
    </cfRule>
    <cfRule type="containsText" dxfId="52" priority="51" operator="containsText" text="St Andrews">
      <formula>NOT(ISERROR(SEARCH("St Andrews",AH6)))</formula>
    </cfRule>
    <cfRule type="containsText" dxfId="51" priority="52" operator="containsText" text="Strath">
      <formula>NOT(ISERROR(SEARCH("Strath",AH6)))</formula>
    </cfRule>
    <cfRule type="containsText" dxfId="50" priority="53" operator="containsText" text="Edinburgh">
      <formula>NOT(ISERROR(SEARCH("Edinburgh",AH6)))</formula>
    </cfRule>
    <cfRule type="containsText" dxfId="49" priority="54" operator="containsText" text="Glasgow">
      <formula>NOT(ISERROR(SEARCH("Glasgow",AH6)))</formula>
    </cfRule>
  </conditionalFormatting>
  <conditionalFormatting sqref="AN36">
    <cfRule type="containsText" dxfId="48" priority="43" operator="containsText" text="Dundee">
      <formula>NOT(ISERROR(SEARCH("Dundee",AN36)))</formula>
    </cfRule>
    <cfRule type="containsText" dxfId="47" priority="44" operator="containsText" text="Aberdeen">
      <formula>NOT(ISERROR(SEARCH("Aberdeen",AN36)))</formula>
    </cfRule>
    <cfRule type="containsText" dxfId="46" priority="45" operator="containsText" text="St Andrews">
      <formula>NOT(ISERROR(SEARCH("St Andrews",AN36)))</formula>
    </cfRule>
    <cfRule type="containsText" dxfId="45" priority="46" operator="containsText" text="Strath">
      <formula>NOT(ISERROR(SEARCH("Strath",AN36)))</formula>
    </cfRule>
    <cfRule type="containsText" dxfId="44" priority="47" operator="containsText" text="Edinburgh">
      <formula>NOT(ISERROR(SEARCH("Edinburgh",AN36)))</formula>
    </cfRule>
    <cfRule type="containsText" dxfId="43" priority="48" operator="containsText" text="Glasgow">
      <formula>NOT(ISERROR(SEARCH("Glasgow",AN36)))</formula>
    </cfRule>
  </conditionalFormatting>
  <conditionalFormatting sqref="AN38">
    <cfRule type="containsText" dxfId="42" priority="37" operator="containsText" text="Dundee">
      <formula>NOT(ISERROR(SEARCH("Dundee",AN38)))</formula>
    </cfRule>
    <cfRule type="containsText" dxfId="41" priority="38" operator="containsText" text="Aberdeen">
      <formula>NOT(ISERROR(SEARCH("Aberdeen",AN38)))</formula>
    </cfRule>
    <cfRule type="containsText" dxfId="40" priority="39" operator="containsText" text="St Andrews">
      <formula>NOT(ISERROR(SEARCH("St Andrews",AN38)))</formula>
    </cfRule>
    <cfRule type="containsText" dxfId="39" priority="40" operator="containsText" text="Strath">
      <formula>NOT(ISERROR(SEARCH("Strath",AN38)))</formula>
    </cfRule>
    <cfRule type="containsText" dxfId="38" priority="41" operator="containsText" text="Edinburgh">
      <formula>NOT(ISERROR(SEARCH("Edinburgh",AN38)))</formula>
    </cfRule>
    <cfRule type="containsText" dxfId="37" priority="42" operator="containsText" text="Glasgow">
      <formula>NOT(ISERROR(SEARCH("Glasgow",AN38)))</formula>
    </cfRule>
  </conditionalFormatting>
  <conditionalFormatting sqref="AN40">
    <cfRule type="containsText" dxfId="36" priority="31" operator="containsText" text="Dundee">
      <formula>NOT(ISERROR(SEARCH("Dundee",AN40)))</formula>
    </cfRule>
    <cfRule type="containsText" dxfId="35" priority="32" operator="containsText" text="Aberdeen">
      <formula>NOT(ISERROR(SEARCH("Aberdeen",AN40)))</formula>
    </cfRule>
    <cfRule type="containsText" dxfId="34" priority="33" operator="containsText" text="St Andrews">
      <formula>NOT(ISERROR(SEARCH("St Andrews",AN40)))</formula>
    </cfRule>
    <cfRule type="containsText" dxfId="33" priority="34" operator="containsText" text="Strath">
      <formula>NOT(ISERROR(SEARCH("Strath",AN40)))</formula>
    </cfRule>
    <cfRule type="containsText" dxfId="32" priority="35" operator="containsText" text="Edinburgh">
      <formula>NOT(ISERROR(SEARCH("Edinburgh",AN40)))</formula>
    </cfRule>
    <cfRule type="containsText" dxfId="31" priority="36" operator="containsText" text="Glasgow">
      <formula>NOT(ISERROR(SEARCH("Glasgow",AN40)))</formula>
    </cfRule>
  </conditionalFormatting>
  <conditionalFormatting sqref="AN42">
    <cfRule type="containsText" dxfId="30" priority="25" operator="containsText" text="Dundee">
      <formula>NOT(ISERROR(SEARCH("Dundee",AN42)))</formula>
    </cfRule>
    <cfRule type="containsText" dxfId="29" priority="26" operator="containsText" text="Aberdeen">
      <formula>NOT(ISERROR(SEARCH("Aberdeen",AN42)))</formula>
    </cfRule>
    <cfRule type="containsText" dxfId="28" priority="27" operator="containsText" text="St Andrews">
      <formula>NOT(ISERROR(SEARCH("St Andrews",AN42)))</formula>
    </cfRule>
    <cfRule type="containsText" dxfId="27" priority="28" operator="containsText" text="Strath">
      <formula>NOT(ISERROR(SEARCH("Strath",AN42)))</formula>
    </cfRule>
    <cfRule type="containsText" dxfId="26" priority="29" operator="containsText" text="Edinburgh">
      <formula>NOT(ISERROR(SEARCH("Edinburgh",AN42)))</formula>
    </cfRule>
    <cfRule type="containsText" dxfId="25" priority="30" operator="containsText" text="Glasgow">
      <formula>NOT(ISERROR(SEARCH("Glasgow",AN42)))</formula>
    </cfRule>
  </conditionalFormatting>
  <conditionalFormatting sqref="AN52">
    <cfRule type="containsText" dxfId="24" priority="19" operator="containsText" text="Dundee">
      <formula>NOT(ISERROR(SEARCH("Dundee",AN52)))</formula>
    </cfRule>
    <cfRule type="containsText" dxfId="23" priority="20" operator="containsText" text="Aberdeen">
      <formula>NOT(ISERROR(SEARCH("Aberdeen",AN52)))</formula>
    </cfRule>
    <cfRule type="containsText" dxfId="22" priority="21" operator="containsText" text="St Andrews">
      <formula>NOT(ISERROR(SEARCH("St Andrews",AN52)))</formula>
    </cfRule>
    <cfRule type="containsText" dxfId="21" priority="22" operator="containsText" text="Strath">
      <formula>NOT(ISERROR(SEARCH("Strath",AN52)))</formula>
    </cfRule>
    <cfRule type="containsText" dxfId="20" priority="23" operator="containsText" text="Edinburgh">
      <formula>NOT(ISERROR(SEARCH("Edinburgh",AN52)))</formula>
    </cfRule>
    <cfRule type="containsText" dxfId="19" priority="24" operator="containsText" text="Glasgow">
      <formula>NOT(ISERROR(SEARCH("Glasgow",AN52)))</formula>
    </cfRule>
  </conditionalFormatting>
  <conditionalFormatting sqref="AN54">
    <cfRule type="containsText" dxfId="18" priority="13" operator="containsText" text="Dundee">
      <formula>NOT(ISERROR(SEARCH("Dundee",AN54)))</formula>
    </cfRule>
    <cfRule type="containsText" dxfId="17" priority="14" operator="containsText" text="Aberdeen">
      <formula>NOT(ISERROR(SEARCH("Aberdeen",AN54)))</formula>
    </cfRule>
    <cfRule type="containsText" dxfId="16" priority="15" operator="containsText" text="St Andrews">
      <formula>NOT(ISERROR(SEARCH("St Andrews",AN54)))</formula>
    </cfRule>
    <cfRule type="containsText" dxfId="15" priority="16" operator="containsText" text="Strath">
      <formula>NOT(ISERROR(SEARCH("Strath",AN54)))</formula>
    </cfRule>
    <cfRule type="containsText" dxfId="14" priority="17" operator="containsText" text="Edinburgh">
      <formula>NOT(ISERROR(SEARCH("Edinburgh",AN54)))</formula>
    </cfRule>
    <cfRule type="containsText" dxfId="13" priority="18" operator="containsText" text="Glasgow">
      <formula>NOT(ISERROR(SEARCH("Glasgow",AN54)))</formula>
    </cfRule>
  </conditionalFormatting>
  <conditionalFormatting sqref="AN56">
    <cfRule type="containsText" dxfId="12" priority="7" operator="containsText" text="Dundee">
      <formula>NOT(ISERROR(SEARCH("Dundee",AN56)))</formula>
    </cfRule>
    <cfRule type="containsText" dxfId="11" priority="8" operator="containsText" text="Aberdeen">
      <formula>NOT(ISERROR(SEARCH("Aberdeen",AN56)))</formula>
    </cfRule>
    <cfRule type="containsText" dxfId="10" priority="9" operator="containsText" text="St Andrews">
      <formula>NOT(ISERROR(SEARCH("St Andrews",AN56)))</formula>
    </cfRule>
    <cfRule type="containsText" dxfId="9" priority="10" operator="containsText" text="Strath">
      <formula>NOT(ISERROR(SEARCH("Strath",AN56)))</formula>
    </cfRule>
    <cfRule type="containsText" dxfId="8" priority="11" operator="containsText" text="Edinburgh">
      <formula>NOT(ISERROR(SEARCH("Edinburgh",AN56)))</formula>
    </cfRule>
    <cfRule type="containsText" dxfId="7" priority="12" operator="containsText" text="Glasgow">
      <formula>NOT(ISERROR(SEARCH("Glasgow",AN56)))</formula>
    </cfRule>
  </conditionalFormatting>
  <conditionalFormatting sqref="AN58">
    <cfRule type="containsText" dxfId="6" priority="1" operator="containsText" text="Dundee">
      <formula>NOT(ISERROR(SEARCH("Dundee",AN58)))</formula>
    </cfRule>
    <cfRule type="containsText" dxfId="5" priority="2" operator="containsText" text="Aberdeen">
      <formula>NOT(ISERROR(SEARCH("Aberdeen",AN58)))</formula>
    </cfRule>
    <cfRule type="containsText" dxfId="4" priority="3" operator="containsText" text="St Andrews">
      <formula>NOT(ISERROR(SEARCH("St Andrews",AN58)))</formula>
    </cfRule>
    <cfRule type="containsText" dxfId="3" priority="4" operator="containsText" text="Strath">
      <formula>NOT(ISERROR(SEARCH("Strath",AN58)))</formula>
    </cfRule>
    <cfRule type="containsText" dxfId="2" priority="5" operator="containsText" text="Edinburgh">
      <formula>NOT(ISERROR(SEARCH("Edinburgh",AN58)))</formula>
    </cfRule>
    <cfRule type="containsText" dxfId="1" priority="6" operator="containsText" text="Glasgow">
      <formula>NOT(ISERROR(SEARCH("Glasgow",AN58)))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9"/>
  <sheetViews>
    <sheetView tabSelected="1" workbookViewId="0">
      <selection activeCell="E15" sqref="E15"/>
    </sheetView>
  </sheetViews>
  <sheetFormatPr defaultColWidth="8.85546875" defaultRowHeight="15" x14ac:dyDescent="0.25"/>
  <cols>
    <col min="1" max="1" width="13.140625" style="19" bestFit="1" customWidth="1"/>
    <col min="2" max="2" width="14" style="19" bestFit="1" customWidth="1"/>
    <col min="3" max="3" width="15.85546875" style="19" bestFit="1" customWidth="1"/>
    <col min="4" max="4" width="10" style="19" bestFit="1" customWidth="1"/>
    <col min="5" max="5" width="11.85546875" style="19" bestFit="1" customWidth="1"/>
    <col min="6" max="6" width="10.85546875" style="19" bestFit="1" customWidth="1"/>
    <col min="7" max="7" width="12.7109375" style="19" bestFit="1" customWidth="1"/>
    <col min="8" max="8" width="12" style="19" bestFit="1" customWidth="1"/>
    <col min="9" max="9" width="83.42578125" style="19" customWidth="1"/>
    <col min="10" max="13" width="9.140625" style="19"/>
  </cols>
  <sheetData>
    <row r="1" spans="1:9" x14ac:dyDescent="0.25">
      <c r="B1" s="19" t="s">
        <v>117</v>
      </c>
      <c r="C1" s="19" t="s">
        <v>118</v>
      </c>
      <c r="D1" s="19" t="s">
        <v>119</v>
      </c>
      <c r="E1" s="19" t="s">
        <v>120</v>
      </c>
      <c r="F1" s="19" t="s">
        <v>121</v>
      </c>
      <c r="G1" s="19" t="s">
        <v>122</v>
      </c>
      <c r="H1" s="19" t="s">
        <v>123</v>
      </c>
    </row>
    <row r="2" spans="1:9" x14ac:dyDescent="0.25">
      <c r="A2" s="115" t="s">
        <v>108</v>
      </c>
      <c r="B2" s="113">
        <v>4</v>
      </c>
      <c r="C2" s="113">
        <v>1</v>
      </c>
      <c r="D2" s="113">
        <v>0</v>
      </c>
      <c r="E2" s="113">
        <v>0</v>
      </c>
      <c r="F2" s="113">
        <v>0</v>
      </c>
      <c r="G2" s="113">
        <v>0</v>
      </c>
      <c r="H2" s="113">
        <v>0</v>
      </c>
    </row>
    <row r="3" spans="1:9" x14ac:dyDescent="0.25">
      <c r="A3" s="115" t="s">
        <v>14</v>
      </c>
      <c r="B3" s="113">
        <v>3</v>
      </c>
      <c r="C3" s="113">
        <v>1</v>
      </c>
      <c r="D3" s="113">
        <v>0</v>
      </c>
      <c r="E3" s="113">
        <v>0</v>
      </c>
      <c r="F3" s="113">
        <v>0</v>
      </c>
      <c r="G3" s="113">
        <v>0</v>
      </c>
      <c r="H3" s="113">
        <v>0</v>
      </c>
    </row>
    <row r="4" spans="1:9" x14ac:dyDescent="0.25">
      <c r="A4" s="115" t="s">
        <v>15</v>
      </c>
      <c r="B4" s="113">
        <v>2</v>
      </c>
      <c r="C4" s="113">
        <v>1</v>
      </c>
      <c r="D4" s="113">
        <v>0</v>
      </c>
      <c r="E4" s="113">
        <v>0</v>
      </c>
      <c r="F4" s="113">
        <v>0</v>
      </c>
      <c r="G4" s="113">
        <v>0</v>
      </c>
      <c r="H4" s="113">
        <v>0</v>
      </c>
    </row>
    <row r="5" spans="1:9" x14ac:dyDescent="0.25">
      <c r="A5" s="115" t="s">
        <v>73</v>
      </c>
      <c r="B5" s="113">
        <v>1</v>
      </c>
      <c r="C5" s="113">
        <v>1</v>
      </c>
      <c r="D5" s="113">
        <v>0</v>
      </c>
      <c r="E5" s="113">
        <v>0</v>
      </c>
      <c r="F5" s="113">
        <v>0</v>
      </c>
      <c r="G5" s="113">
        <v>0</v>
      </c>
      <c r="H5" s="113">
        <v>0</v>
      </c>
    </row>
    <row r="6" spans="1:9" x14ac:dyDescent="0.25">
      <c r="A6" s="116" t="s">
        <v>12</v>
      </c>
      <c r="B6" s="113">
        <v>0</v>
      </c>
      <c r="C6" s="113">
        <v>1</v>
      </c>
      <c r="D6" s="113">
        <v>0</v>
      </c>
      <c r="E6" s="113">
        <v>0</v>
      </c>
      <c r="F6" s="113">
        <v>0</v>
      </c>
      <c r="G6" s="113">
        <v>0</v>
      </c>
      <c r="H6" s="113">
        <v>0</v>
      </c>
    </row>
    <row r="7" spans="1:9" x14ac:dyDescent="0.25">
      <c r="A7" s="116" t="s">
        <v>74</v>
      </c>
      <c r="B7" s="113">
        <v>0</v>
      </c>
      <c r="C7" s="113">
        <v>0</v>
      </c>
      <c r="D7" s="113">
        <v>3</v>
      </c>
      <c r="E7" s="113">
        <v>1</v>
      </c>
      <c r="F7" s="113">
        <v>0</v>
      </c>
      <c r="G7" s="113">
        <v>0</v>
      </c>
      <c r="H7" s="113">
        <v>0</v>
      </c>
      <c r="I7" s="158" t="s">
        <v>124</v>
      </c>
    </row>
    <row r="8" spans="1:9" x14ac:dyDescent="0.25">
      <c r="A8" s="116" t="s">
        <v>110</v>
      </c>
      <c r="B8" s="113">
        <v>0</v>
      </c>
      <c r="C8" s="113">
        <v>0</v>
      </c>
      <c r="D8" s="113">
        <v>3</v>
      </c>
      <c r="E8" s="113">
        <v>1</v>
      </c>
      <c r="F8" s="113">
        <v>0</v>
      </c>
      <c r="G8" s="113">
        <v>0</v>
      </c>
      <c r="H8" s="113">
        <v>0</v>
      </c>
      <c r="I8" s="158"/>
    </row>
    <row r="9" spans="1:9" x14ac:dyDescent="0.25">
      <c r="A9" s="19" t="s">
        <v>9</v>
      </c>
      <c r="B9" s="113">
        <v>0</v>
      </c>
      <c r="C9" s="113">
        <v>0</v>
      </c>
      <c r="D9" s="113">
        <v>2</v>
      </c>
      <c r="E9" s="113">
        <v>1</v>
      </c>
      <c r="F9" s="113">
        <v>0</v>
      </c>
      <c r="G9" s="113">
        <v>0</v>
      </c>
      <c r="H9" s="113">
        <v>0</v>
      </c>
      <c r="I9" s="158" t="s">
        <v>126</v>
      </c>
    </row>
    <row r="10" spans="1:9" x14ac:dyDescent="0.25">
      <c r="A10" s="109" t="s">
        <v>109</v>
      </c>
      <c r="B10" s="113">
        <v>0</v>
      </c>
      <c r="C10" s="114">
        <v>0</v>
      </c>
      <c r="D10" s="113">
        <v>2</v>
      </c>
      <c r="E10" s="114">
        <v>1</v>
      </c>
      <c r="F10" s="113">
        <v>0</v>
      </c>
      <c r="G10" s="113">
        <v>0</v>
      </c>
      <c r="H10" s="113">
        <v>0</v>
      </c>
      <c r="I10" s="158"/>
    </row>
    <row r="11" spans="1:9" x14ac:dyDescent="0.25">
      <c r="A11" s="19" t="s">
        <v>107</v>
      </c>
      <c r="B11" s="113">
        <v>0</v>
      </c>
      <c r="C11" s="113">
        <v>0</v>
      </c>
      <c r="D11" s="113">
        <v>0</v>
      </c>
      <c r="E11" s="113">
        <v>1</v>
      </c>
      <c r="F11" s="113">
        <v>0</v>
      </c>
      <c r="G11" s="113">
        <v>0</v>
      </c>
      <c r="H11" s="113">
        <v>0</v>
      </c>
    </row>
    <row r="12" spans="1:9" x14ac:dyDescent="0.25">
      <c r="A12" s="19" t="s">
        <v>17</v>
      </c>
      <c r="B12" s="113">
        <v>0</v>
      </c>
      <c r="C12" s="113">
        <v>0</v>
      </c>
      <c r="D12" s="113">
        <v>0</v>
      </c>
      <c r="E12" s="113">
        <v>0</v>
      </c>
      <c r="F12" s="113">
        <v>3</v>
      </c>
      <c r="G12" s="113">
        <v>1</v>
      </c>
      <c r="H12" s="113">
        <v>0</v>
      </c>
    </row>
    <row r="13" spans="1:9" ht="34.5" customHeight="1" x14ac:dyDescent="0.25">
      <c r="A13" s="19" t="s">
        <v>112</v>
      </c>
      <c r="B13" s="113">
        <v>0</v>
      </c>
      <c r="C13" s="113">
        <v>0</v>
      </c>
      <c r="D13" s="113">
        <v>0</v>
      </c>
      <c r="E13" s="113">
        <v>0</v>
      </c>
      <c r="F13" s="113">
        <v>1</v>
      </c>
      <c r="G13" s="113">
        <v>1</v>
      </c>
      <c r="H13" s="113">
        <v>0</v>
      </c>
      <c r="I13" s="157" t="s">
        <v>125</v>
      </c>
    </row>
    <row r="14" spans="1:9" ht="34.5" customHeight="1" x14ac:dyDescent="0.25">
      <c r="A14" s="19" t="s">
        <v>16</v>
      </c>
      <c r="B14" s="113">
        <v>0</v>
      </c>
      <c r="C14" s="113">
        <v>0</v>
      </c>
      <c r="D14" s="113">
        <v>0</v>
      </c>
      <c r="E14" s="113">
        <v>0</v>
      </c>
      <c r="F14" s="113">
        <v>1</v>
      </c>
      <c r="G14" s="113">
        <v>1</v>
      </c>
      <c r="H14" s="113">
        <v>0</v>
      </c>
      <c r="I14" s="119"/>
    </row>
    <row r="15" spans="1:9" ht="34.5" customHeight="1" x14ac:dyDescent="0.25">
      <c r="A15" s="19" t="s">
        <v>13</v>
      </c>
      <c r="B15" s="113">
        <v>0</v>
      </c>
      <c r="C15" s="113">
        <v>0</v>
      </c>
      <c r="D15" s="113">
        <v>0</v>
      </c>
      <c r="E15" s="113">
        <v>0</v>
      </c>
      <c r="F15" s="113">
        <v>1</v>
      </c>
      <c r="G15" s="113">
        <v>1</v>
      </c>
      <c r="H15" s="113">
        <v>0</v>
      </c>
      <c r="I15" s="119"/>
    </row>
    <row r="16" spans="1:9" x14ac:dyDescent="0.25">
      <c r="A16" s="19" t="s">
        <v>11</v>
      </c>
      <c r="B16" s="113">
        <v>0</v>
      </c>
      <c r="C16" s="113">
        <v>0</v>
      </c>
      <c r="D16" s="113">
        <v>0</v>
      </c>
      <c r="E16" s="113">
        <v>0</v>
      </c>
      <c r="F16" s="113">
        <v>0</v>
      </c>
      <c r="G16" s="113">
        <v>0</v>
      </c>
      <c r="H16" s="113">
        <v>3</v>
      </c>
    </row>
    <row r="17" spans="1:8" x14ac:dyDescent="0.25">
      <c r="A17" s="19" t="s">
        <v>111</v>
      </c>
      <c r="B17" s="113">
        <v>0</v>
      </c>
      <c r="C17" s="113">
        <v>0</v>
      </c>
      <c r="D17" s="113">
        <v>0</v>
      </c>
      <c r="E17" s="113">
        <v>0</v>
      </c>
      <c r="F17" s="113">
        <v>0</v>
      </c>
      <c r="G17" s="113">
        <v>0</v>
      </c>
      <c r="H17" s="113">
        <v>2</v>
      </c>
    </row>
    <row r="18" spans="1:8" x14ac:dyDescent="0.25">
      <c r="A18" s="19" t="s">
        <v>8</v>
      </c>
      <c r="B18" s="113">
        <v>0</v>
      </c>
      <c r="C18" s="113">
        <v>0</v>
      </c>
      <c r="D18" s="113">
        <v>0</v>
      </c>
      <c r="E18" s="113">
        <v>0</v>
      </c>
      <c r="F18" s="113">
        <v>0</v>
      </c>
      <c r="G18" s="113">
        <v>0</v>
      </c>
      <c r="H18" s="113">
        <v>1</v>
      </c>
    </row>
    <row r="19" spans="1:8" x14ac:dyDescent="0.25">
      <c r="A19" s="19" t="s">
        <v>10</v>
      </c>
      <c r="B19" s="113">
        <v>0</v>
      </c>
      <c r="C19" s="113">
        <v>0</v>
      </c>
      <c r="D19" s="113">
        <v>0</v>
      </c>
      <c r="E19" s="113">
        <v>0</v>
      </c>
      <c r="F19" s="113">
        <v>0</v>
      </c>
      <c r="G19" s="113">
        <v>0</v>
      </c>
      <c r="H19" s="113">
        <v>0</v>
      </c>
    </row>
  </sheetData>
  <sortState ref="A2:H19">
    <sortCondition descending="1" ref="B2:B19"/>
    <sortCondition descending="1" ref="C2:C19"/>
    <sortCondition descending="1" ref="D2:D19"/>
    <sortCondition descending="1" ref="E2:E19"/>
    <sortCondition descending="1" ref="F2:F19"/>
    <sortCondition descending="1" ref="G2:G19"/>
    <sortCondition descending="1" ref="H2:H19"/>
  </sortState>
  <mergeCells count="3">
    <mergeCell ref="I13:I15"/>
    <mergeCell ref="I7:I8"/>
    <mergeCell ref="I9:I10"/>
  </mergeCells>
  <conditionalFormatting sqref="A2:H19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FF00"/>
  </sheetPr>
  <dimension ref="A1:L41"/>
  <sheetViews>
    <sheetView topLeftCell="A22" workbookViewId="0">
      <selection activeCell="I10" sqref="I10"/>
    </sheetView>
  </sheetViews>
  <sheetFormatPr defaultColWidth="9.140625" defaultRowHeight="15" x14ac:dyDescent="0.25"/>
  <cols>
    <col min="1" max="1" width="13" style="1" customWidth="1"/>
    <col min="2" max="4" width="9.140625" style="1"/>
    <col min="5" max="5" width="13.42578125" style="1" customWidth="1"/>
    <col min="6" max="6" width="9.140625" style="1"/>
    <col min="7" max="7" width="13.28515625" style="1" customWidth="1"/>
    <col min="8" max="16384" width="9.140625" style="1"/>
  </cols>
  <sheetData>
    <row r="1" spans="1:12" x14ac:dyDescent="0.25">
      <c r="A1" s="9" t="s">
        <v>17</v>
      </c>
      <c r="B1" s="1">
        <v>14</v>
      </c>
      <c r="E1" s="1" t="s">
        <v>19</v>
      </c>
      <c r="G1" s="1" t="s">
        <v>18</v>
      </c>
    </row>
    <row r="2" spans="1:12" x14ac:dyDescent="0.25">
      <c r="A2" s="9" t="s">
        <v>16</v>
      </c>
      <c r="B2" s="1">
        <v>15</v>
      </c>
      <c r="E2" s="6" t="s">
        <v>8</v>
      </c>
      <c r="F2" s="19">
        <v>7</v>
      </c>
      <c r="G2" s="6" t="s">
        <v>7</v>
      </c>
      <c r="H2" s="19">
        <v>13</v>
      </c>
      <c r="J2" s="2">
        <v>1</v>
      </c>
      <c r="K2" s="19">
        <v>3</v>
      </c>
      <c r="L2" s="19">
        <v>1</v>
      </c>
    </row>
    <row r="3" spans="1:12" x14ac:dyDescent="0.25">
      <c r="A3" s="7" t="s">
        <v>11</v>
      </c>
      <c r="B3" s="1">
        <v>9</v>
      </c>
      <c r="E3" s="34" t="s">
        <v>92</v>
      </c>
      <c r="F3" s="19">
        <v>19</v>
      </c>
      <c r="G3" s="4" t="s">
        <v>5</v>
      </c>
      <c r="H3" s="19">
        <v>10</v>
      </c>
      <c r="J3" s="2">
        <v>2</v>
      </c>
      <c r="K3" s="19">
        <v>5</v>
      </c>
      <c r="L3" s="19">
        <v>2</v>
      </c>
    </row>
    <row r="4" spans="1:12" x14ac:dyDescent="0.25">
      <c r="A4" s="8" t="s">
        <v>15</v>
      </c>
      <c r="B4" s="1">
        <v>1</v>
      </c>
      <c r="E4" s="8" t="s">
        <v>91</v>
      </c>
      <c r="F4" s="19">
        <v>19</v>
      </c>
      <c r="G4" s="6" t="s">
        <v>12</v>
      </c>
      <c r="H4" s="19">
        <v>2</v>
      </c>
      <c r="J4" s="2">
        <v>3</v>
      </c>
      <c r="K4" s="19">
        <v>6</v>
      </c>
      <c r="L4" s="19">
        <v>4</v>
      </c>
    </row>
    <row r="5" spans="1:12" x14ac:dyDescent="0.25">
      <c r="A5" s="8" t="s">
        <v>14</v>
      </c>
      <c r="B5" s="1">
        <v>5</v>
      </c>
      <c r="E5" s="6" t="s">
        <v>9</v>
      </c>
      <c r="F5" s="19">
        <v>6</v>
      </c>
      <c r="G5" s="3" t="s">
        <v>1</v>
      </c>
      <c r="H5" s="19">
        <v>4</v>
      </c>
      <c r="J5" s="2">
        <v>4</v>
      </c>
      <c r="K5" s="19">
        <v>7</v>
      </c>
      <c r="L5" s="19">
        <v>8</v>
      </c>
    </row>
    <row r="6" spans="1:12" x14ac:dyDescent="0.25">
      <c r="A6" s="8" t="s">
        <v>13</v>
      </c>
      <c r="B6" s="1">
        <v>8</v>
      </c>
      <c r="E6" s="3" t="s">
        <v>0</v>
      </c>
      <c r="F6" s="19">
        <v>11</v>
      </c>
      <c r="G6" s="3" t="s">
        <v>90</v>
      </c>
      <c r="H6" s="19">
        <v>19</v>
      </c>
      <c r="J6" s="2">
        <v>5</v>
      </c>
      <c r="K6" s="19">
        <v>9</v>
      </c>
      <c r="L6" s="19">
        <v>10</v>
      </c>
    </row>
    <row r="7" spans="1:12" x14ac:dyDescent="0.25">
      <c r="A7" s="8" t="s">
        <v>91</v>
      </c>
      <c r="B7" s="1">
        <v>19</v>
      </c>
      <c r="E7" s="9" t="s">
        <v>17</v>
      </c>
      <c r="F7" s="19">
        <v>14</v>
      </c>
      <c r="G7" s="9" t="s">
        <v>16</v>
      </c>
      <c r="H7" s="19">
        <v>15</v>
      </c>
      <c r="J7" s="2">
        <v>6</v>
      </c>
      <c r="K7" s="19">
        <v>11</v>
      </c>
      <c r="L7" s="19">
        <v>13</v>
      </c>
    </row>
    <row r="8" spans="1:12" x14ac:dyDescent="0.25">
      <c r="A8" s="6" t="s">
        <v>12</v>
      </c>
      <c r="B8" s="1">
        <v>2</v>
      </c>
      <c r="E8" s="7" t="s">
        <v>11</v>
      </c>
      <c r="F8" s="19">
        <v>9</v>
      </c>
      <c r="G8" s="8" t="s">
        <v>15</v>
      </c>
      <c r="H8" s="19">
        <v>1</v>
      </c>
      <c r="J8" s="2">
        <v>7</v>
      </c>
      <c r="K8" s="19">
        <v>12</v>
      </c>
      <c r="L8" s="19">
        <v>15</v>
      </c>
    </row>
    <row r="9" spans="1:12" x14ac:dyDescent="0.25">
      <c r="A9" s="6" t="s">
        <v>9</v>
      </c>
      <c r="B9" s="1">
        <v>6</v>
      </c>
      <c r="E9" s="8" t="s">
        <v>14</v>
      </c>
      <c r="F9" s="19">
        <v>5</v>
      </c>
      <c r="G9" s="8" t="s">
        <v>13</v>
      </c>
      <c r="H9" s="19">
        <v>8</v>
      </c>
      <c r="J9" s="2">
        <v>8</v>
      </c>
      <c r="K9" s="19">
        <v>14</v>
      </c>
      <c r="L9" s="19">
        <v>17</v>
      </c>
    </row>
    <row r="10" spans="1:12" x14ac:dyDescent="0.25">
      <c r="A10" s="6" t="s">
        <v>8</v>
      </c>
      <c r="B10" s="1">
        <v>7</v>
      </c>
      <c r="E10" s="4" t="s">
        <v>4</v>
      </c>
      <c r="F10" s="19">
        <v>12</v>
      </c>
      <c r="G10" s="4" t="s">
        <v>3</v>
      </c>
      <c r="H10" s="19">
        <v>17</v>
      </c>
      <c r="J10" s="2">
        <v>9</v>
      </c>
      <c r="K10" s="19">
        <v>19</v>
      </c>
      <c r="L10" s="19">
        <v>19</v>
      </c>
    </row>
    <row r="11" spans="1:12" x14ac:dyDescent="0.25">
      <c r="A11" s="6" t="s">
        <v>7</v>
      </c>
      <c r="B11" s="1">
        <v>13</v>
      </c>
      <c r="E11" s="3" t="s">
        <v>2</v>
      </c>
      <c r="F11" s="19">
        <v>3</v>
      </c>
      <c r="J11" s="2">
        <v>10</v>
      </c>
      <c r="K11" s="19">
        <v>19</v>
      </c>
    </row>
    <row r="12" spans="1:12" x14ac:dyDescent="0.25">
      <c r="A12" s="34" t="s">
        <v>92</v>
      </c>
      <c r="B12" s="1">
        <v>19</v>
      </c>
    </row>
    <row r="13" spans="1:12" x14ac:dyDescent="0.25">
      <c r="A13" s="4" t="s">
        <v>5</v>
      </c>
      <c r="B13" s="1">
        <v>10</v>
      </c>
      <c r="E13" s="1" t="s">
        <v>6</v>
      </c>
      <c r="F13" s="5">
        <f>AVERAGE(F2:F11)</f>
        <v>10.5</v>
      </c>
      <c r="G13" s="5"/>
      <c r="H13" s="5">
        <f>AVERAGE(H2:H10)</f>
        <v>9.8888888888888893</v>
      </c>
    </row>
    <row r="14" spans="1:12" x14ac:dyDescent="0.25">
      <c r="A14" s="4" t="s">
        <v>4</v>
      </c>
      <c r="B14" s="1">
        <v>12</v>
      </c>
    </row>
    <row r="15" spans="1:12" x14ac:dyDescent="0.25">
      <c r="A15" s="4" t="s">
        <v>3</v>
      </c>
      <c r="B15" s="1">
        <v>17</v>
      </c>
    </row>
    <row r="16" spans="1:12" x14ac:dyDescent="0.25">
      <c r="A16" s="3" t="s">
        <v>2</v>
      </c>
      <c r="B16" s="1">
        <v>3</v>
      </c>
    </row>
    <row r="17" spans="1:12" x14ac:dyDescent="0.25">
      <c r="A17" s="3" t="s">
        <v>1</v>
      </c>
      <c r="B17" s="1">
        <v>4</v>
      </c>
    </row>
    <row r="18" spans="1:12" x14ac:dyDescent="0.25">
      <c r="A18" s="3" t="s">
        <v>0</v>
      </c>
      <c r="B18" s="1">
        <v>11</v>
      </c>
    </row>
    <row r="19" spans="1:12" x14ac:dyDescent="0.25">
      <c r="A19" s="3" t="s">
        <v>90</v>
      </c>
      <c r="B19" s="1">
        <v>19</v>
      </c>
    </row>
    <row r="22" spans="1:12" x14ac:dyDescent="0.25">
      <c r="C22" s="1" t="s">
        <v>93</v>
      </c>
      <c r="E22" s="20" t="s">
        <v>19</v>
      </c>
      <c r="F22" s="20"/>
      <c r="G22" s="20"/>
      <c r="H22" s="20" t="s">
        <v>18</v>
      </c>
      <c r="I22" s="19"/>
    </row>
    <row r="23" spans="1:12" x14ac:dyDescent="0.25">
      <c r="D23" s="1" t="s">
        <v>26</v>
      </c>
      <c r="E23" s="4" t="s">
        <v>5</v>
      </c>
      <c r="F23" s="19">
        <v>10</v>
      </c>
      <c r="G23" s="19" t="s">
        <v>35</v>
      </c>
      <c r="H23" s="4" t="s">
        <v>4</v>
      </c>
      <c r="I23" s="19">
        <v>12</v>
      </c>
      <c r="K23" s="1" t="s">
        <v>26</v>
      </c>
      <c r="L23" s="4" t="s">
        <v>5</v>
      </c>
    </row>
    <row r="24" spans="1:12" x14ac:dyDescent="0.25">
      <c r="D24" s="1" t="s">
        <v>32</v>
      </c>
      <c r="E24" s="4" t="s">
        <v>3</v>
      </c>
      <c r="F24" s="19">
        <v>17</v>
      </c>
      <c r="G24" s="19" t="s">
        <v>36</v>
      </c>
      <c r="H24" s="9" t="s">
        <v>17</v>
      </c>
      <c r="I24" s="19">
        <v>14</v>
      </c>
      <c r="K24" s="1" t="s">
        <v>32</v>
      </c>
      <c r="L24" s="4" t="s">
        <v>3</v>
      </c>
    </row>
    <row r="25" spans="1:12" x14ac:dyDescent="0.25">
      <c r="D25" s="1" t="s">
        <v>33</v>
      </c>
      <c r="E25" s="9" t="s">
        <v>16</v>
      </c>
      <c r="F25" s="19">
        <v>15</v>
      </c>
      <c r="G25" s="19" t="s">
        <v>37</v>
      </c>
      <c r="H25" s="6" t="s">
        <v>12</v>
      </c>
      <c r="I25" s="19">
        <v>2</v>
      </c>
      <c r="K25" s="1" t="s">
        <v>33</v>
      </c>
      <c r="L25" s="9" t="s">
        <v>16</v>
      </c>
    </row>
    <row r="26" spans="1:12" x14ac:dyDescent="0.25">
      <c r="D26" s="1" t="s">
        <v>34</v>
      </c>
      <c r="E26" s="6" t="s">
        <v>9</v>
      </c>
      <c r="F26" s="19">
        <v>6</v>
      </c>
      <c r="G26" s="19" t="s">
        <v>38</v>
      </c>
      <c r="H26" s="6" t="s">
        <v>8</v>
      </c>
      <c r="I26" s="19">
        <v>7</v>
      </c>
      <c r="K26" s="1" t="s">
        <v>34</v>
      </c>
      <c r="L26" s="6" t="s">
        <v>9</v>
      </c>
    </row>
    <row r="27" spans="1:12" x14ac:dyDescent="0.25">
      <c r="D27" s="1" t="s">
        <v>39</v>
      </c>
      <c r="E27" s="6" t="s">
        <v>7</v>
      </c>
      <c r="F27" s="19">
        <v>13</v>
      </c>
      <c r="G27" s="19" t="s">
        <v>41</v>
      </c>
      <c r="H27" s="7" t="s">
        <v>11</v>
      </c>
      <c r="I27" s="19">
        <v>9</v>
      </c>
      <c r="K27" s="1" t="s">
        <v>39</v>
      </c>
      <c r="L27" s="6" t="s">
        <v>7</v>
      </c>
    </row>
    <row r="28" spans="1:12" x14ac:dyDescent="0.25">
      <c r="D28" s="1" t="s">
        <v>40</v>
      </c>
      <c r="E28" s="8" t="s">
        <v>15</v>
      </c>
      <c r="F28" s="19">
        <v>1</v>
      </c>
      <c r="G28" s="19" t="s">
        <v>42</v>
      </c>
      <c r="H28" s="8" t="s">
        <v>14</v>
      </c>
      <c r="I28" s="19">
        <v>5</v>
      </c>
      <c r="K28" s="1" t="s">
        <v>40</v>
      </c>
      <c r="L28" s="8" t="s">
        <v>15</v>
      </c>
    </row>
    <row r="29" spans="1:12" x14ac:dyDescent="0.25">
      <c r="D29" s="1" t="s">
        <v>43</v>
      </c>
      <c r="E29" s="8" t="s">
        <v>13</v>
      </c>
      <c r="F29" s="19">
        <v>8</v>
      </c>
      <c r="G29" s="19" t="s">
        <v>45</v>
      </c>
      <c r="H29" s="8" t="s">
        <v>91</v>
      </c>
      <c r="I29" s="19">
        <v>19</v>
      </c>
      <c r="K29" s="1" t="s">
        <v>43</v>
      </c>
      <c r="L29" s="8" t="s">
        <v>13</v>
      </c>
    </row>
    <row r="30" spans="1:12" x14ac:dyDescent="0.25">
      <c r="D30" s="1" t="s">
        <v>44</v>
      </c>
      <c r="E30" s="3" t="s">
        <v>2</v>
      </c>
      <c r="F30" s="19">
        <v>3</v>
      </c>
      <c r="G30" s="19" t="s">
        <v>46</v>
      </c>
      <c r="H30" s="3" t="s">
        <v>1</v>
      </c>
      <c r="I30" s="19">
        <v>4</v>
      </c>
      <c r="K30" s="1" t="s">
        <v>44</v>
      </c>
      <c r="L30" s="3" t="s">
        <v>2</v>
      </c>
    </row>
    <row r="31" spans="1:12" x14ac:dyDescent="0.25">
      <c r="D31" s="1" t="s">
        <v>47</v>
      </c>
      <c r="E31" s="3" t="s">
        <v>0</v>
      </c>
      <c r="F31" s="19">
        <v>11</v>
      </c>
      <c r="G31" s="19" t="s">
        <v>49</v>
      </c>
      <c r="H31" s="3" t="s">
        <v>90</v>
      </c>
      <c r="I31" s="1">
        <v>19</v>
      </c>
      <c r="K31" s="1" t="s">
        <v>47</v>
      </c>
      <c r="L31" s="3" t="s">
        <v>0</v>
      </c>
    </row>
    <row r="32" spans="1:12" x14ac:dyDescent="0.25">
      <c r="D32" s="1" t="s">
        <v>48</v>
      </c>
      <c r="E32" s="34" t="s">
        <v>92</v>
      </c>
      <c r="F32" s="1">
        <v>19</v>
      </c>
      <c r="G32" s="19"/>
      <c r="K32" s="1" t="s">
        <v>48</v>
      </c>
      <c r="L32" s="34" t="s">
        <v>92</v>
      </c>
    </row>
    <row r="33" spans="5:12" x14ac:dyDescent="0.25">
      <c r="E33" s="19"/>
      <c r="F33" s="19"/>
      <c r="G33" s="19"/>
      <c r="H33" s="19"/>
      <c r="K33" s="1" t="s">
        <v>35</v>
      </c>
      <c r="L33" s="4" t="s">
        <v>4</v>
      </c>
    </row>
    <row r="34" spans="5:12" x14ac:dyDescent="0.25">
      <c r="E34" s="20" t="s">
        <v>6</v>
      </c>
      <c r="F34" s="35">
        <f>AVERAGE(F23:F32)</f>
        <v>10.3</v>
      </c>
      <c r="G34" s="35"/>
      <c r="H34" s="35">
        <f>AVERAGE(I23:I32)</f>
        <v>10.111111111111111</v>
      </c>
      <c r="K34" s="1" t="s">
        <v>36</v>
      </c>
      <c r="L34" s="9" t="s">
        <v>17</v>
      </c>
    </row>
    <row r="35" spans="5:12" x14ac:dyDescent="0.25">
      <c r="K35" s="1" t="s">
        <v>37</v>
      </c>
      <c r="L35" s="6" t="s">
        <v>12</v>
      </c>
    </row>
    <row r="36" spans="5:12" x14ac:dyDescent="0.25">
      <c r="K36" s="1" t="s">
        <v>38</v>
      </c>
      <c r="L36" s="6" t="s">
        <v>8</v>
      </c>
    </row>
    <row r="37" spans="5:12" x14ac:dyDescent="0.25">
      <c r="K37" s="1" t="s">
        <v>41</v>
      </c>
      <c r="L37" s="7" t="s">
        <v>11</v>
      </c>
    </row>
    <row r="38" spans="5:12" x14ac:dyDescent="0.25">
      <c r="K38" s="1" t="s">
        <v>42</v>
      </c>
      <c r="L38" s="8" t="s">
        <v>14</v>
      </c>
    </row>
    <row r="39" spans="5:12" x14ac:dyDescent="0.25">
      <c r="K39" s="1" t="s">
        <v>45</v>
      </c>
      <c r="L39" s="8" t="s">
        <v>91</v>
      </c>
    </row>
    <row r="40" spans="5:12" x14ac:dyDescent="0.25">
      <c r="K40" s="1" t="s">
        <v>46</v>
      </c>
      <c r="L40" s="3" t="s">
        <v>1</v>
      </c>
    </row>
    <row r="41" spans="5:12" x14ac:dyDescent="0.25">
      <c r="K41" s="1" t="s">
        <v>49</v>
      </c>
      <c r="L41" s="3" t="s">
        <v>90</v>
      </c>
    </row>
  </sheetData>
  <sortState ref="M2:M10">
    <sortCondition ref="M2"/>
  </sortState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Macro5">
                <anchor moveWithCells="1" sizeWithCells="1">
                  <from>
                    <xdr:col>3</xdr:col>
                    <xdr:colOff>600075</xdr:colOff>
                    <xdr:row>13</xdr:row>
                    <xdr:rowOff>180975</xdr:rowOff>
                  </from>
                  <to>
                    <xdr:col>7</xdr:col>
                    <xdr:colOff>600075</xdr:colOff>
                    <xdr:row>17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2:C7"/>
  <sheetViews>
    <sheetView workbookViewId="0">
      <selection activeCell="C7" sqref="C7"/>
    </sheetView>
  </sheetViews>
  <sheetFormatPr defaultColWidth="9.140625" defaultRowHeight="15" x14ac:dyDescent="0.25"/>
  <cols>
    <col min="1" max="16384" width="9.140625" style="1"/>
  </cols>
  <sheetData>
    <row r="2" spans="1:3" x14ac:dyDescent="0.25">
      <c r="A2" s="1" t="s">
        <v>20</v>
      </c>
      <c r="B2" s="1">
        <f t="shared" ref="B2:B7" ca="1" si="0">RAND()</f>
        <v>0.20069185331866135</v>
      </c>
      <c r="C2" s="1">
        <v>4</v>
      </c>
    </row>
    <row r="3" spans="1:3" x14ac:dyDescent="0.25">
      <c r="A3" s="1" t="s">
        <v>21</v>
      </c>
      <c r="B3" s="19">
        <f t="shared" ca="1" si="0"/>
        <v>0.855877382739193</v>
      </c>
      <c r="C3" s="1">
        <v>5</v>
      </c>
    </row>
    <row r="4" spans="1:3" x14ac:dyDescent="0.25">
      <c r="A4" s="1" t="s">
        <v>22</v>
      </c>
      <c r="B4" s="19">
        <f t="shared" ca="1" si="0"/>
        <v>0.16962521980056433</v>
      </c>
      <c r="C4" s="1">
        <v>2</v>
      </c>
    </row>
    <row r="5" spans="1:3" x14ac:dyDescent="0.25">
      <c r="A5" s="1" t="s">
        <v>23</v>
      </c>
      <c r="B5" s="19">
        <f t="shared" ca="1" si="0"/>
        <v>0.78520202795805127</v>
      </c>
      <c r="C5" s="1">
        <v>1</v>
      </c>
    </row>
    <row r="6" spans="1:3" x14ac:dyDescent="0.25">
      <c r="A6" s="1" t="s">
        <v>24</v>
      </c>
      <c r="B6" s="19">
        <f t="shared" ca="1" si="0"/>
        <v>0.71656677748750264</v>
      </c>
      <c r="C6" s="1">
        <v>6</v>
      </c>
    </row>
    <row r="7" spans="1:3" x14ac:dyDescent="0.25">
      <c r="A7" s="1" t="s">
        <v>25</v>
      </c>
      <c r="B7" s="19">
        <f t="shared" ca="1" si="0"/>
        <v>0.57469974090776399</v>
      </c>
      <c r="C7" s="1">
        <v>3</v>
      </c>
    </row>
  </sheetData>
  <sortState ref="B2:C7">
    <sortCondition ref="B2:B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B50"/>
  <sheetViews>
    <sheetView topLeftCell="A7" zoomScale="55" zoomScaleNormal="55" workbookViewId="0">
      <selection activeCell="AA15" sqref="AA15:AA32"/>
    </sheetView>
  </sheetViews>
  <sheetFormatPr defaultColWidth="9.140625" defaultRowHeight="15" x14ac:dyDescent="0.25"/>
  <cols>
    <col min="1" max="1" width="9.140625" style="19"/>
    <col min="2" max="2" width="17" style="19" bestFit="1" customWidth="1"/>
    <col min="3" max="3" width="3.7109375" style="19" bestFit="1" customWidth="1"/>
    <col min="4" max="4" width="17.7109375" style="19" bestFit="1" customWidth="1"/>
    <col min="5" max="5" width="3.7109375" style="19" bestFit="1" customWidth="1"/>
    <col min="6" max="6" width="18.28515625" style="19" bestFit="1" customWidth="1"/>
    <col min="7" max="7" width="3.7109375" style="19" bestFit="1" customWidth="1"/>
    <col min="8" max="8" width="17.7109375" style="19" bestFit="1" customWidth="1"/>
    <col min="9" max="9" width="3.7109375" style="19" bestFit="1" customWidth="1"/>
    <col min="10" max="10" width="18.28515625" style="19" bestFit="1" customWidth="1"/>
    <col min="11" max="11" width="4.140625" style="19" bestFit="1" customWidth="1"/>
    <col min="12" max="12" width="18.28515625" style="19" bestFit="1" customWidth="1"/>
    <col min="13" max="13" width="4.140625" style="19" bestFit="1" customWidth="1"/>
    <col min="14" max="14" width="16.42578125" style="19" bestFit="1" customWidth="1"/>
    <col min="15" max="15" width="3.85546875" style="19" bestFit="1" customWidth="1"/>
    <col min="16" max="16" width="16" style="19" bestFit="1" customWidth="1"/>
    <col min="17" max="17" width="3.85546875" style="19" bestFit="1" customWidth="1"/>
    <col min="18" max="26" width="9.140625" style="19"/>
    <col min="27" max="27" width="14.42578125" style="19" bestFit="1" customWidth="1"/>
    <col min="28" max="16384" width="9.140625" style="19"/>
  </cols>
  <sheetData>
    <row r="1" spans="1:28" x14ac:dyDescent="0.25">
      <c r="B1" s="118" t="s">
        <v>68</v>
      </c>
      <c r="C1" s="118"/>
      <c r="D1" s="118"/>
      <c r="E1" s="118"/>
      <c r="F1" s="118"/>
      <c r="G1" s="118"/>
    </row>
    <row r="2" spans="1:28" x14ac:dyDescent="0.25">
      <c r="B2" s="119" t="s">
        <v>69</v>
      </c>
      <c r="C2" s="119"/>
      <c r="D2" s="119"/>
      <c r="E2" s="119"/>
      <c r="F2" s="119"/>
      <c r="G2" s="119"/>
    </row>
    <row r="4" spans="1:28" x14ac:dyDescent="0.25">
      <c r="B4" s="120" t="s">
        <v>29</v>
      </c>
      <c r="C4" s="120"/>
      <c r="D4" s="121" t="s">
        <v>86</v>
      </c>
      <c r="E4" s="121"/>
      <c r="F4" s="122" t="s">
        <v>30</v>
      </c>
      <c r="G4" s="122"/>
      <c r="H4" s="117" t="s">
        <v>31</v>
      </c>
      <c r="I4" s="117"/>
      <c r="T4" s="2" t="s">
        <v>26</v>
      </c>
      <c r="U4" s="2" t="str">
        <f>B5</f>
        <v>Edinburgh 1</v>
      </c>
    </row>
    <row r="5" spans="1:28" x14ac:dyDescent="0.25">
      <c r="B5" s="19" t="s">
        <v>15</v>
      </c>
      <c r="C5" s="19" t="str">
        <f>'[2]Pools Results and Playoffs'!AM35</f>
        <v>A</v>
      </c>
      <c r="D5" s="19" t="s">
        <v>108</v>
      </c>
      <c r="E5" s="19" t="str">
        <f>'[2]Pools Results and Playoffs'!AO35</f>
        <v>F</v>
      </c>
      <c r="F5" s="19" t="s">
        <v>73</v>
      </c>
      <c r="G5" s="19" t="str">
        <f>'[2]Pools Results and Playoffs'!AQ35</f>
        <v>K</v>
      </c>
      <c r="H5" s="19" t="s">
        <v>14</v>
      </c>
      <c r="I5" s="19" t="s">
        <v>41</v>
      </c>
      <c r="T5" s="2" t="s">
        <v>32</v>
      </c>
      <c r="U5" s="2" t="str">
        <f t="shared" ref="U5:U8" si="0">B6</f>
        <v>Strathclyde 2</v>
      </c>
    </row>
    <row r="6" spans="1:28" x14ac:dyDescent="0.25">
      <c r="B6" s="19" t="s">
        <v>109</v>
      </c>
      <c r="C6" s="19" t="str">
        <f>'[2]Pools Results and Playoffs'!AM36</f>
        <v>B</v>
      </c>
      <c r="D6" s="19" t="s">
        <v>12</v>
      </c>
      <c r="E6" s="19" t="str">
        <f>'[2]Pools Results and Playoffs'!AO36</f>
        <v>G</v>
      </c>
      <c r="F6" s="19" t="s">
        <v>17</v>
      </c>
      <c r="G6" s="19" t="str">
        <f>'[2]Pools Results and Playoffs'!AQ36</f>
        <v>L</v>
      </c>
      <c r="H6" s="19" t="s">
        <v>11</v>
      </c>
      <c r="I6" s="19" t="s">
        <v>42</v>
      </c>
      <c r="T6" s="2" t="s">
        <v>33</v>
      </c>
      <c r="U6" s="2" t="str">
        <f t="shared" si="0"/>
        <v>St. Andrews 2</v>
      </c>
    </row>
    <row r="7" spans="1:28" x14ac:dyDescent="0.25">
      <c r="B7" s="19" t="s">
        <v>74</v>
      </c>
      <c r="C7" s="19" t="str">
        <f>'[2]Pools Results and Playoffs'!AM37</f>
        <v>C</v>
      </c>
      <c r="D7" s="19" t="s">
        <v>110</v>
      </c>
      <c r="E7" s="19" t="str">
        <f>'[2]Pools Results and Playoffs'!AO37</f>
        <v>H</v>
      </c>
      <c r="F7" s="19" t="s">
        <v>10</v>
      </c>
      <c r="G7" s="19" t="str">
        <f>'[2]Pools Results and Playoffs'!AQ37</f>
        <v>M</v>
      </c>
      <c r="H7" s="19" t="s">
        <v>13</v>
      </c>
      <c r="I7" s="19" t="s">
        <v>45</v>
      </c>
      <c r="T7" s="2" t="s">
        <v>34</v>
      </c>
      <c r="U7" s="2" t="str">
        <f t="shared" si="0"/>
        <v>Glasgow 3</v>
      </c>
    </row>
    <row r="8" spans="1:28" x14ac:dyDescent="0.25">
      <c r="B8" s="19" t="s">
        <v>8</v>
      </c>
      <c r="C8" s="19" t="str">
        <f>'[2]Pools Results and Playoffs'!AM38</f>
        <v>D</v>
      </c>
      <c r="D8" s="19" t="s">
        <v>111</v>
      </c>
      <c r="E8" s="19" t="str">
        <f>'[2]Pools Results and Playoffs'!AO38</f>
        <v>I</v>
      </c>
      <c r="F8" s="19" t="s">
        <v>9</v>
      </c>
      <c r="G8" s="19" t="str">
        <f>'[2]Pools Results and Playoffs'!AQ38</f>
        <v>N</v>
      </c>
      <c r="H8" s="19" t="s">
        <v>107</v>
      </c>
      <c r="I8" s="19" t="s">
        <v>46</v>
      </c>
      <c r="T8" s="2" t="s">
        <v>39</v>
      </c>
      <c r="U8" s="2" t="str">
        <f t="shared" si="0"/>
        <v>St. Andrews 3</v>
      </c>
    </row>
    <row r="9" spans="1:28" x14ac:dyDescent="0.25">
      <c r="B9" s="19" t="s">
        <v>112</v>
      </c>
      <c r="C9" s="19" t="str">
        <f>'[2]Pools Results and Playoffs'!AM39</f>
        <v>E</v>
      </c>
      <c r="D9" s="19" t="s">
        <v>16</v>
      </c>
      <c r="E9" s="19" t="str">
        <f>'[2]Pools Results and Playoffs'!AO39</f>
        <v>J</v>
      </c>
      <c r="T9" s="2" t="s">
        <v>40</v>
      </c>
      <c r="U9" s="2" t="str">
        <f>D5</f>
        <v>Strathclyde 1</v>
      </c>
    </row>
    <row r="10" spans="1:28" x14ac:dyDescent="0.25">
      <c r="T10" s="2" t="s">
        <v>43</v>
      </c>
      <c r="U10" s="2" t="str">
        <f t="shared" ref="U10:U13" si="1">D6</f>
        <v>Glasgow 1</v>
      </c>
    </row>
    <row r="11" spans="1:28" ht="15.75" thickBot="1" x14ac:dyDescent="0.3">
      <c r="T11" s="2" t="s">
        <v>44</v>
      </c>
      <c r="U11" s="2" t="str">
        <f t="shared" si="1"/>
        <v>Strathclyde 3</v>
      </c>
    </row>
    <row r="12" spans="1:28" x14ac:dyDescent="0.25">
      <c r="A12" s="123" t="s">
        <v>63</v>
      </c>
      <c r="B12" s="125" t="s">
        <v>64</v>
      </c>
      <c r="C12" s="125"/>
      <c r="D12" s="125"/>
      <c r="E12" s="125"/>
      <c r="F12" s="125" t="s">
        <v>65</v>
      </c>
      <c r="G12" s="125"/>
      <c r="H12" s="125"/>
      <c r="I12" s="125"/>
      <c r="J12" s="125" t="s">
        <v>66</v>
      </c>
      <c r="K12" s="125"/>
      <c r="L12" s="125"/>
      <c r="M12" s="125"/>
      <c r="N12" s="125" t="s">
        <v>67</v>
      </c>
      <c r="O12" s="125"/>
      <c r="P12" s="125"/>
      <c r="Q12" s="126"/>
      <c r="T12" s="2" t="s">
        <v>47</v>
      </c>
      <c r="U12" s="2" t="str">
        <f t="shared" si="1"/>
        <v>Strathclyde 4</v>
      </c>
    </row>
    <row r="13" spans="1:28" x14ac:dyDescent="0.25">
      <c r="A13" s="124"/>
      <c r="B13" s="127" t="str">
        <f>'[2]Information (Pools)'!H3</f>
        <v>Glasgow</v>
      </c>
      <c r="C13" s="127"/>
      <c r="D13" s="127"/>
      <c r="E13" s="127"/>
      <c r="F13" s="127" t="str">
        <f>'[2]Information (Pools)'!H5</f>
        <v>Strathclyde 1</v>
      </c>
      <c r="G13" s="127"/>
      <c r="H13" s="127"/>
      <c r="I13" s="127"/>
      <c r="J13" s="127" t="str">
        <f>'[2]Information (Pools)'!H7</f>
        <v>Edinburgh</v>
      </c>
      <c r="K13" s="127"/>
      <c r="L13" s="127"/>
      <c r="M13" s="127"/>
      <c r="N13" s="127" t="str">
        <f>'[2]Information (Pools)'!H9</f>
        <v>Strathclyde  2</v>
      </c>
      <c r="O13" s="127"/>
      <c r="P13" s="127"/>
      <c r="Q13" s="128"/>
      <c r="T13" s="2" t="s">
        <v>48</v>
      </c>
      <c r="U13" s="2" t="str">
        <f t="shared" si="1"/>
        <v>Aberdeen 2</v>
      </c>
    </row>
    <row r="14" spans="1:28" ht="15.75" thickBot="1" x14ac:dyDescent="0.3">
      <c r="A14" s="103" t="s">
        <v>27</v>
      </c>
      <c r="B14" s="129" t="str">
        <f>'[2]Information (Pools)'!I3</f>
        <v>Blue</v>
      </c>
      <c r="C14" s="129"/>
      <c r="D14" s="129" t="str">
        <f>'[2]Information (Pools)'!I4</f>
        <v>Red</v>
      </c>
      <c r="E14" s="129"/>
      <c r="F14" s="129" t="str">
        <f>'[2]Information (Pools)'!I5</f>
        <v>Blue</v>
      </c>
      <c r="G14" s="129"/>
      <c r="H14" s="129" t="str">
        <f>'[2]Information (Pools)'!I6</f>
        <v>White</v>
      </c>
      <c r="I14" s="129"/>
      <c r="J14" s="129" t="str">
        <f>'[2]Information (Pools)'!I7</f>
        <v>Blue</v>
      </c>
      <c r="K14" s="129"/>
      <c r="L14" s="129" t="str">
        <f>'[2]Information (Pools)'!I8</f>
        <v>White</v>
      </c>
      <c r="M14" s="129"/>
      <c r="N14" s="129" t="str">
        <f>'[2]Information (Pools)'!I9</f>
        <v>Blue</v>
      </c>
      <c r="O14" s="129"/>
      <c r="P14" s="129" t="str">
        <f>'[2]Information (Pools)'!I10</f>
        <v>Yellow</v>
      </c>
      <c r="Q14" s="130"/>
      <c r="T14" s="2" t="s">
        <v>35</v>
      </c>
      <c r="U14" s="2" t="str">
        <f>F5</f>
        <v>St. Andrews 1</v>
      </c>
    </row>
    <row r="15" spans="1:28" x14ac:dyDescent="0.25">
      <c r="A15" s="12">
        <v>1</v>
      </c>
      <c r="B15" s="13" t="str">
        <f>IFERROR(INDEX($B$5:$B$9,MATCH($C15,$C$5:$C$9,0)), "")</f>
        <v>Edinburgh 1</v>
      </c>
      <c r="C15" s="102" t="s">
        <v>26</v>
      </c>
      <c r="D15" s="13" t="str">
        <f>IFERROR(INDEX($B$5:$B$9,MATCH($E15,$C$5:$C$9,0)), "")</f>
        <v>Strathclyde 2</v>
      </c>
      <c r="E15" s="102" t="s">
        <v>32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  <c r="T15" s="2" t="s">
        <v>36</v>
      </c>
      <c r="U15" s="2" t="str">
        <f t="shared" ref="U15:U18" si="2">F6</f>
        <v>Aberdeen 1</v>
      </c>
      <c r="X15" s="19" t="str">
        <f>C15</f>
        <v>A</v>
      </c>
      <c r="Y15" s="19" t="str">
        <f>E15</f>
        <v>B</v>
      </c>
      <c r="AA15" s="19" t="str">
        <f>B5</f>
        <v>Edinburgh 1</v>
      </c>
      <c r="AB15" s="19" t="str">
        <f>C5</f>
        <v>A</v>
      </c>
    </row>
    <row r="16" spans="1:28" x14ac:dyDescent="0.25">
      <c r="A16" s="15">
        <v>2</v>
      </c>
      <c r="B16" s="13" t="str">
        <f t="shared" ref="B16:D50" si="3">IFERROR(INDEX($B$5:$B$9,MATCH($C16,$C$5:$C$9,0)), "")</f>
        <v/>
      </c>
      <c r="C16" s="24"/>
      <c r="D16" s="13" t="str">
        <f t="shared" ref="D16:D47" si="4">IFERROR(INDEX($B$5:$B$9,MATCH($E16,$C$5:$C$9,0)), "")</f>
        <v/>
      </c>
      <c r="E16" s="24"/>
      <c r="F16" s="13" t="str">
        <f>IFERROR(INDEX($D$5:$D$9,MATCH($G16,$E$5:$E$9,0)), "")</f>
        <v>Strathclyde 1</v>
      </c>
      <c r="G16" s="24" t="s">
        <v>40</v>
      </c>
      <c r="H16" s="13" t="str">
        <f>IFERROR(INDEX($D$5:$D$9,MATCH($I16,$E$5:$E$9,0)), "")</f>
        <v>Glasgow 1</v>
      </c>
      <c r="I16" s="24" t="s">
        <v>43</v>
      </c>
      <c r="J16" s="16"/>
      <c r="K16" s="16"/>
      <c r="L16" s="16"/>
      <c r="M16" s="16"/>
      <c r="N16" s="16"/>
      <c r="O16" s="16"/>
      <c r="P16" s="16"/>
      <c r="Q16" s="17"/>
      <c r="T16" s="2" t="s">
        <v>37</v>
      </c>
      <c r="U16" s="2" t="str">
        <f t="shared" si="2"/>
        <v>Dundee 2</v>
      </c>
      <c r="X16" s="19" t="str">
        <f>G16</f>
        <v>F</v>
      </c>
      <c r="Y16" s="19" t="str">
        <f>I16</f>
        <v>G</v>
      </c>
      <c r="AA16" s="19" t="str">
        <f t="shared" ref="AA16:AB19" si="5">B6</f>
        <v>Strathclyde 2</v>
      </c>
      <c r="AB16" s="19" t="str">
        <f t="shared" si="5"/>
        <v>B</v>
      </c>
    </row>
    <row r="17" spans="1:28" x14ac:dyDescent="0.25">
      <c r="A17" s="15">
        <v>3</v>
      </c>
      <c r="B17" s="13" t="str">
        <f t="shared" si="3"/>
        <v/>
      </c>
      <c r="C17" s="24"/>
      <c r="D17" s="13" t="str">
        <f t="shared" si="4"/>
        <v/>
      </c>
      <c r="E17" s="24"/>
      <c r="F17" s="13" t="str">
        <f t="shared" ref="F17:F48" si="6">IFERROR(INDEX($D$5:$D$9,MATCH($G17,$E$5:$E$9,0)), "")</f>
        <v/>
      </c>
      <c r="G17" s="24"/>
      <c r="H17" s="13" t="str">
        <f t="shared" ref="H17:H48" si="7">IFERROR(INDEX($D$5:$D$9,MATCH($I17,$E$5:$E$9,0)), "")</f>
        <v/>
      </c>
      <c r="I17" s="24"/>
      <c r="J17" s="16" t="str">
        <f>IFERROR(INDEX($F$5:$F$9,MATCH($K17,$G$5:$G$9,0)), "")</f>
        <v>St. Andrews 1</v>
      </c>
      <c r="K17" s="24" t="s">
        <v>35</v>
      </c>
      <c r="L17" s="16" t="str">
        <f>IFERROR(INDEX($F$5:$F$9,MATCH($M17,$G$5:$G$9,0)), "")</f>
        <v>Aberdeen 1</v>
      </c>
      <c r="M17" s="24" t="s">
        <v>36</v>
      </c>
      <c r="N17" s="16"/>
      <c r="O17" s="16"/>
      <c r="P17" s="16"/>
      <c r="Q17" s="17"/>
      <c r="T17" s="2" t="s">
        <v>38</v>
      </c>
      <c r="U17" s="2" t="str">
        <f t="shared" si="2"/>
        <v>Glasgow 2</v>
      </c>
      <c r="X17" s="19" t="str">
        <f>K17</f>
        <v>K</v>
      </c>
      <c r="Y17" s="19" t="str">
        <f>M17</f>
        <v>L</v>
      </c>
      <c r="AA17" s="19" t="str">
        <f t="shared" si="5"/>
        <v>St. Andrews 2</v>
      </c>
      <c r="AB17" s="19" t="str">
        <f t="shared" si="5"/>
        <v>C</v>
      </c>
    </row>
    <row r="18" spans="1:28" x14ac:dyDescent="0.25">
      <c r="A18" s="15">
        <v>4</v>
      </c>
      <c r="B18" s="13" t="str">
        <f t="shared" si="3"/>
        <v/>
      </c>
      <c r="C18" s="24"/>
      <c r="D18" s="13" t="str">
        <f t="shared" si="4"/>
        <v/>
      </c>
      <c r="E18" s="24"/>
      <c r="F18" s="13" t="str">
        <f t="shared" si="6"/>
        <v/>
      </c>
      <c r="G18" s="24"/>
      <c r="H18" s="13" t="str">
        <f t="shared" si="7"/>
        <v/>
      </c>
      <c r="I18" s="24"/>
      <c r="J18" s="16" t="str">
        <f t="shared" ref="J18:L44" si="8">IFERROR(INDEX($F$5:$F$9,MATCH($K18,$G$5:$G$9,0)), "")</f>
        <v/>
      </c>
      <c r="K18" s="24"/>
      <c r="L18" s="16" t="str">
        <f t="shared" ref="L18:L43" si="9">IFERROR(INDEX($F$5:$F$9,MATCH($M18,$G$5:$G$9,0)), "")</f>
        <v/>
      </c>
      <c r="M18" s="24"/>
      <c r="N18" s="16" t="str">
        <f>IFERROR(INDEX($H$5:$H$9,MATCH($O18,$I$5:$I$9,0)), "")</f>
        <v>Edinburgh 2</v>
      </c>
      <c r="O18" s="24" t="s">
        <v>41</v>
      </c>
      <c r="P18" s="16" t="str">
        <f>IFERROR(INDEX($H$5:$H$9,MATCH($Q18,$I$5:$I$9,0)), "")</f>
        <v>Dundee 1</v>
      </c>
      <c r="Q18" s="77" t="s">
        <v>42</v>
      </c>
      <c r="T18" s="2" t="s">
        <v>41</v>
      </c>
      <c r="U18" s="2">
        <f t="shared" si="2"/>
        <v>0</v>
      </c>
      <c r="X18" s="19" t="str">
        <f>O18</f>
        <v>O</v>
      </c>
      <c r="Y18" s="19" t="str">
        <f>Q18</f>
        <v>P</v>
      </c>
      <c r="AA18" s="19" t="str">
        <f t="shared" si="5"/>
        <v>Glasgow 3</v>
      </c>
      <c r="AB18" s="19" t="str">
        <f t="shared" si="5"/>
        <v>D</v>
      </c>
    </row>
    <row r="19" spans="1:28" x14ac:dyDescent="0.25">
      <c r="A19" s="15">
        <v>5</v>
      </c>
      <c r="B19" s="13" t="str">
        <f t="shared" si="3"/>
        <v>St. Andrews 2</v>
      </c>
      <c r="C19" s="24" t="s">
        <v>33</v>
      </c>
      <c r="D19" s="13" t="str">
        <f t="shared" si="4"/>
        <v>Strathclyde 2</v>
      </c>
      <c r="E19" s="24" t="s">
        <v>32</v>
      </c>
      <c r="F19" s="13" t="str">
        <f t="shared" si="6"/>
        <v/>
      </c>
      <c r="G19" s="24"/>
      <c r="H19" s="13" t="str">
        <f t="shared" si="7"/>
        <v/>
      </c>
      <c r="I19" s="24"/>
      <c r="J19" s="16" t="str">
        <f t="shared" si="8"/>
        <v/>
      </c>
      <c r="K19" s="24"/>
      <c r="L19" s="16" t="str">
        <f t="shared" si="9"/>
        <v/>
      </c>
      <c r="M19" s="24"/>
      <c r="N19" s="16" t="str">
        <f t="shared" ref="N19:N41" si="10">IFERROR(INDEX($H$5:$H$9,MATCH($O19,$I$5:$I$9,0)), "")</f>
        <v/>
      </c>
      <c r="O19" s="24"/>
      <c r="P19" s="16" t="str">
        <f t="shared" ref="P19:P41" si="11">IFERROR(INDEX($H$5:$H$9,MATCH($Q19,$I$5:$I$9,0)), "")</f>
        <v/>
      </c>
      <c r="Q19" s="77"/>
      <c r="T19" s="2" t="s">
        <v>42</v>
      </c>
      <c r="U19" s="2" t="str">
        <f>H5</f>
        <v>Edinburgh 2</v>
      </c>
      <c r="X19" s="19" t="str">
        <f t="shared" ref="X19" si="12">C19</f>
        <v>C</v>
      </c>
      <c r="Y19" s="19" t="str">
        <f t="shared" ref="Y19" si="13">E19</f>
        <v>B</v>
      </c>
      <c r="AA19" s="19" t="str">
        <f t="shared" si="5"/>
        <v>St. Andrews 3</v>
      </c>
      <c r="AB19" s="19" t="str">
        <f t="shared" si="5"/>
        <v>E</v>
      </c>
    </row>
    <row r="20" spans="1:28" x14ac:dyDescent="0.25">
      <c r="A20" s="15">
        <v>6</v>
      </c>
      <c r="B20" s="13" t="str">
        <f t="shared" si="3"/>
        <v/>
      </c>
      <c r="C20" s="24"/>
      <c r="D20" s="13" t="str">
        <f t="shared" si="4"/>
        <v/>
      </c>
      <c r="E20" s="24"/>
      <c r="F20" s="13" t="str">
        <f t="shared" si="6"/>
        <v>Strathclyde 3</v>
      </c>
      <c r="G20" s="24" t="s">
        <v>44</v>
      </c>
      <c r="H20" s="13" t="str">
        <f t="shared" si="7"/>
        <v>Glasgow 1</v>
      </c>
      <c r="I20" s="24" t="s">
        <v>43</v>
      </c>
      <c r="J20" s="16" t="str">
        <f t="shared" si="8"/>
        <v/>
      </c>
      <c r="K20" s="24"/>
      <c r="L20" s="16" t="str">
        <f t="shared" si="9"/>
        <v/>
      </c>
      <c r="M20" s="24"/>
      <c r="N20" s="16" t="str">
        <f t="shared" si="10"/>
        <v/>
      </c>
      <c r="O20" s="24"/>
      <c r="P20" s="16" t="str">
        <f t="shared" si="11"/>
        <v/>
      </c>
      <c r="Q20" s="77"/>
      <c r="T20" s="2" t="s">
        <v>45</v>
      </c>
      <c r="U20" s="2" t="str">
        <f t="shared" ref="U20:U22" si="14">H6</f>
        <v>Dundee 1</v>
      </c>
      <c r="X20" s="19" t="str">
        <f t="shared" ref="X20" si="15">G20</f>
        <v>H</v>
      </c>
      <c r="Y20" s="19" t="str">
        <f t="shared" ref="Y20" si="16">I20</f>
        <v>G</v>
      </c>
      <c r="AA20" s="19" t="str">
        <f>D5</f>
        <v>Strathclyde 1</v>
      </c>
      <c r="AB20" s="19" t="str">
        <f>E5</f>
        <v>F</v>
      </c>
    </row>
    <row r="21" spans="1:28" x14ac:dyDescent="0.25">
      <c r="A21" s="15">
        <v>7</v>
      </c>
      <c r="B21" s="13" t="str">
        <f t="shared" si="3"/>
        <v/>
      </c>
      <c r="C21" s="24"/>
      <c r="D21" s="13" t="str">
        <f t="shared" si="4"/>
        <v/>
      </c>
      <c r="E21" s="24"/>
      <c r="F21" s="13" t="str">
        <f t="shared" si="6"/>
        <v/>
      </c>
      <c r="G21" s="24"/>
      <c r="H21" s="13" t="str">
        <f t="shared" si="7"/>
        <v/>
      </c>
      <c r="I21" s="24"/>
      <c r="J21" s="16" t="str">
        <f t="shared" si="8"/>
        <v>St. Andrews 1</v>
      </c>
      <c r="K21" s="24" t="s">
        <v>35</v>
      </c>
      <c r="L21" s="16" t="str">
        <f t="shared" si="9"/>
        <v>Dundee 2</v>
      </c>
      <c r="M21" s="24" t="s">
        <v>37</v>
      </c>
      <c r="N21" s="16" t="str">
        <f t="shared" si="10"/>
        <v/>
      </c>
      <c r="O21" s="24"/>
      <c r="P21" s="16" t="str">
        <f t="shared" si="11"/>
        <v/>
      </c>
      <c r="Q21" s="77"/>
      <c r="T21" s="2" t="s">
        <v>46</v>
      </c>
      <c r="U21" s="2" t="str">
        <f t="shared" si="14"/>
        <v>Edinburgh 3</v>
      </c>
      <c r="X21" s="19" t="str">
        <f t="shared" ref="X21" si="17">K21</f>
        <v>K</v>
      </c>
      <c r="Y21" s="19" t="str">
        <f t="shared" ref="Y21" si="18">M21</f>
        <v>M</v>
      </c>
      <c r="AA21" s="19" t="str">
        <f t="shared" ref="AA21:AB24" si="19">D6</f>
        <v>Glasgow 1</v>
      </c>
      <c r="AB21" s="19" t="str">
        <f t="shared" si="19"/>
        <v>G</v>
      </c>
    </row>
    <row r="22" spans="1:28" x14ac:dyDescent="0.25">
      <c r="A22" s="15">
        <v>8</v>
      </c>
      <c r="B22" s="13" t="str">
        <f t="shared" si="3"/>
        <v/>
      </c>
      <c r="C22" s="24"/>
      <c r="D22" s="13" t="str">
        <f t="shared" si="4"/>
        <v/>
      </c>
      <c r="E22" s="24"/>
      <c r="F22" s="13" t="str">
        <f t="shared" si="6"/>
        <v/>
      </c>
      <c r="G22" s="24"/>
      <c r="H22" s="13" t="str">
        <f t="shared" si="7"/>
        <v/>
      </c>
      <c r="I22" s="24"/>
      <c r="J22" s="16" t="str">
        <f t="shared" si="8"/>
        <v/>
      </c>
      <c r="K22" s="24"/>
      <c r="L22" s="16" t="str">
        <f t="shared" si="9"/>
        <v/>
      </c>
      <c r="M22" s="24"/>
      <c r="N22" s="16" t="str">
        <f t="shared" si="10"/>
        <v>Edinburgh 2</v>
      </c>
      <c r="O22" s="24" t="s">
        <v>41</v>
      </c>
      <c r="P22" s="16" t="str">
        <f t="shared" si="11"/>
        <v>Edinburgh 3</v>
      </c>
      <c r="Q22" s="77" t="s">
        <v>45</v>
      </c>
      <c r="T22" s="2" t="s">
        <v>49</v>
      </c>
      <c r="U22" s="2" t="str">
        <f t="shared" si="14"/>
        <v>UHI 1</v>
      </c>
      <c r="X22" s="19" t="str">
        <f t="shared" ref="X22" si="20">O22</f>
        <v>O</v>
      </c>
      <c r="Y22" s="19" t="str">
        <f t="shared" ref="Y22" si="21">Q22</f>
        <v>Q</v>
      </c>
      <c r="AA22" s="19" t="str">
        <f t="shared" si="19"/>
        <v>Strathclyde 3</v>
      </c>
      <c r="AB22" s="19" t="str">
        <f t="shared" si="19"/>
        <v>H</v>
      </c>
    </row>
    <row r="23" spans="1:28" x14ac:dyDescent="0.25">
      <c r="A23" s="15">
        <v>9</v>
      </c>
      <c r="B23" s="13" t="str">
        <f t="shared" si="3"/>
        <v>St. Andrews 2</v>
      </c>
      <c r="C23" s="24" t="s">
        <v>33</v>
      </c>
      <c r="D23" s="13" t="str">
        <f t="shared" si="4"/>
        <v>Glasgow 3</v>
      </c>
      <c r="E23" s="24" t="s">
        <v>34</v>
      </c>
      <c r="F23" s="13" t="str">
        <f t="shared" si="6"/>
        <v/>
      </c>
      <c r="G23" s="24"/>
      <c r="H23" s="13" t="str">
        <f t="shared" si="7"/>
        <v/>
      </c>
      <c r="I23" s="24"/>
      <c r="J23" s="16" t="str">
        <f t="shared" si="8"/>
        <v/>
      </c>
      <c r="K23" s="24"/>
      <c r="L23" s="16" t="str">
        <f t="shared" si="9"/>
        <v/>
      </c>
      <c r="M23" s="24"/>
      <c r="N23" s="16" t="str">
        <f t="shared" si="10"/>
        <v/>
      </c>
      <c r="O23" s="24"/>
      <c r="P23" s="16" t="str">
        <f t="shared" si="11"/>
        <v/>
      </c>
      <c r="Q23" s="77"/>
      <c r="X23" s="19" t="str">
        <f t="shared" ref="X23" si="22">C23</f>
        <v>C</v>
      </c>
      <c r="Y23" s="19" t="str">
        <f t="shared" ref="Y23" si="23">E23</f>
        <v>D</v>
      </c>
      <c r="AA23" s="19" t="str">
        <f t="shared" si="19"/>
        <v>Strathclyde 4</v>
      </c>
      <c r="AB23" s="19" t="str">
        <f t="shared" si="19"/>
        <v>I</v>
      </c>
    </row>
    <row r="24" spans="1:28" x14ac:dyDescent="0.25">
      <c r="A24" s="15">
        <v>10</v>
      </c>
      <c r="B24" s="13" t="str">
        <f t="shared" si="3"/>
        <v/>
      </c>
      <c r="C24" s="24"/>
      <c r="D24" s="13" t="str">
        <f t="shared" si="4"/>
        <v/>
      </c>
      <c r="E24" s="24"/>
      <c r="F24" s="13" t="str">
        <f t="shared" si="6"/>
        <v>Strathclyde 3</v>
      </c>
      <c r="G24" s="24" t="s">
        <v>44</v>
      </c>
      <c r="H24" s="13" t="str">
        <f t="shared" si="7"/>
        <v>Strathclyde 4</v>
      </c>
      <c r="I24" s="24" t="s">
        <v>47</v>
      </c>
      <c r="J24" s="16" t="str">
        <f t="shared" si="8"/>
        <v/>
      </c>
      <c r="K24" s="24"/>
      <c r="L24" s="16" t="str">
        <f t="shared" si="9"/>
        <v/>
      </c>
      <c r="M24" s="24"/>
      <c r="N24" s="16" t="str">
        <f t="shared" si="10"/>
        <v/>
      </c>
      <c r="O24" s="24"/>
      <c r="P24" s="16" t="str">
        <f t="shared" si="11"/>
        <v/>
      </c>
      <c r="Q24" s="77"/>
      <c r="X24" s="19" t="str">
        <f t="shared" ref="X24" si="24">G24</f>
        <v>H</v>
      </c>
      <c r="Y24" s="19" t="str">
        <f t="shared" ref="Y24" si="25">I24</f>
        <v>I</v>
      </c>
      <c r="AA24" s="19" t="str">
        <f t="shared" si="19"/>
        <v>Aberdeen 2</v>
      </c>
      <c r="AB24" s="19" t="str">
        <f t="shared" si="19"/>
        <v>J</v>
      </c>
    </row>
    <row r="25" spans="1:28" x14ac:dyDescent="0.25">
      <c r="A25" s="15">
        <v>11</v>
      </c>
      <c r="B25" s="13" t="str">
        <f t="shared" si="3"/>
        <v/>
      </c>
      <c r="C25" s="24"/>
      <c r="D25" s="13" t="str">
        <f t="shared" si="4"/>
        <v/>
      </c>
      <c r="E25" s="24"/>
      <c r="F25" s="13" t="str">
        <f t="shared" si="6"/>
        <v/>
      </c>
      <c r="G25" s="24"/>
      <c r="H25" s="13" t="str">
        <f t="shared" si="7"/>
        <v/>
      </c>
      <c r="I25" s="24"/>
      <c r="J25" s="16" t="str">
        <f t="shared" si="8"/>
        <v>Glasgow 2</v>
      </c>
      <c r="K25" s="24" t="s">
        <v>38</v>
      </c>
      <c r="L25" s="16" t="str">
        <f t="shared" si="9"/>
        <v>Dundee 2</v>
      </c>
      <c r="M25" s="24" t="s">
        <v>37</v>
      </c>
      <c r="N25" s="16" t="str">
        <f t="shared" si="10"/>
        <v/>
      </c>
      <c r="O25" s="24"/>
      <c r="P25" s="16" t="str">
        <f t="shared" si="11"/>
        <v/>
      </c>
      <c r="Q25" s="77"/>
      <c r="X25" s="19" t="str">
        <f t="shared" ref="X25" si="26">K25</f>
        <v>N</v>
      </c>
      <c r="Y25" s="19" t="str">
        <f t="shared" ref="Y25" si="27">M25</f>
        <v>M</v>
      </c>
      <c r="AA25" s="19" t="str">
        <f>F5</f>
        <v>St. Andrews 1</v>
      </c>
      <c r="AB25" s="19" t="str">
        <f>G5</f>
        <v>K</v>
      </c>
    </row>
    <row r="26" spans="1:28" x14ac:dyDescent="0.25">
      <c r="A26" s="15">
        <v>12</v>
      </c>
      <c r="B26" s="13" t="str">
        <f t="shared" si="3"/>
        <v/>
      </c>
      <c r="C26" s="24"/>
      <c r="D26" s="13" t="str">
        <f t="shared" si="4"/>
        <v/>
      </c>
      <c r="E26" s="24"/>
      <c r="F26" s="13" t="str">
        <f t="shared" si="6"/>
        <v/>
      </c>
      <c r="G26" s="24"/>
      <c r="H26" s="13" t="str">
        <f t="shared" si="7"/>
        <v/>
      </c>
      <c r="I26" s="24"/>
      <c r="J26" s="16" t="str">
        <f t="shared" si="8"/>
        <v/>
      </c>
      <c r="K26" s="24"/>
      <c r="L26" s="16" t="str">
        <f t="shared" si="9"/>
        <v/>
      </c>
      <c r="M26" s="24"/>
      <c r="N26" s="16" t="str">
        <f t="shared" si="10"/>
        <v>UHI 1</v>
      </c>
      <c r="O26" s="24" t="s">
        <v>46</v>
      </c>
      <c r="P26" s="16" t="str">
        <f t="shared" si="11"/>
        <v>Edinburgh 3</v>
      </c>
      <c r="Q26" s="77" t="s">
        <v>45</v>
      </c>
      <c r="X26" s="19" t="str">
        <f t="shared" ref="X26" si="28">O26</f>
        <v>R</v>
      </c>
      <c r="Y26" s="19" t="str">
        <f t="shared" ref="Y26" si="29">Q26</f>
        <v>Q</v>
      </c>
      <c r="AA26" s="19" t="str">
        <f t="shared" ref="AA26:AB28" si="30">F6</f>
        <v>Aberdeen 1</v>
      </c>
      <c r="AB26" s="19" t="str">
        <f t="shared" si="30"/>
        <v>L</v>
      </c>
    </row>
    <row r="27" spans="1:28" x14ac:dyDescent="0.25">
      <c r="A27" s="15">
        <v>13</v>
      </c>
      <c r="B27" s="13" t="str">
        <f t="shared" si="3"/>
        <v>St. Andrews 3</v>
      </c>
      <c r="C27" s="24" t="s">
        <v>39</v>
      </c>
      <c r="D27" s="13" t="str">
        <f t="shared" si="4"/>
        <v>Glasgow 3</v>
      </c>
      <c r="E27" s="24" t="s">
        <v>34</v>
      </c>
      <c r="F27" s="13" t="str">
        <f t="shared" si="6"/>
        <v/>
      </c>
      <c r="G27" s="24"/>
      <c r="H27" s="13" t="str">
        <f t="shared" si="7"/>
        <v/>
      </c>
      <c r="I27" s="24"/>
      <c r="J27" s="16" t="str">
        <f t="shared" si="8"/>
        <v/>
      </c>
      <c r="K27" s="24"/>
      <c r="L27" s="16" t="str">
        <f t="shared" si="9"/>
        <v/>
      </c>
      <c r="M27" s="24"/>
      <c r="N27" s="16" t="str">
        <f t="shared" si="10"/>
        <v/>
      </c>
      <c r="O27" s="24"/>
      <c r="P27" s="16" t="str">
        <f t="shared" si="11"/>
        <v/>
      </c>
      <c r="Q27" s="77"/>
      <c r="X27" s="19" t="str">
        <f t="shared" ref="X27" si="31">C27</f>
        <v>E</v>
      </c>
      <c r="Y27" s="19" t="str">
        <f t="shared" ref="Y27" si="32">E27</f>
        <v>D</v>
      </c>
      <c r="AA27" s="19" t="str">
        <f t="shared" si="30"/>
        <v>Dundee 2</v>
      </c>
      <c r="AB27" s="19" t="str">
        <f t="shared" si="30"/>
        <v>M</v>
      </c>
    </row>
    <row r="28" spans="1:28" x14ac:dyDescent="0.25">
      <c r="A28" s="15">
        <v>14</v>
      </c>
      <c r="B28" s="13" t="str">
        <f t="shared" si="3"/>
        <v/>
      </c>
      <c r="C28" s="24"/>
      <c r="D28" s="13" t="str">
        <f t="shared" si="4"/>
        <v/>
      </c>
      <c r="E28" s="24"/>
      <c r="F28" s="13" t="str">
        <f t="shared" si="6"/>
        <v>Aberdeen 2</v>
      </c>
      <c r="G28" s="24" t="s">
        <v>48</v>
      </c>
      <c r="H28" s="13" t="str">
        <f t="shared" si="7"/>
        <v>Strathclyde 4</v>
      </c>
      <c r="I28" s="24" t="s">
        <v>47</v>
      </c>
      <c r="J28" s="16" t="str">
        <f t="shared" si="8"/>
        <v/>
      </c>
      <c r="K28" s="24"/>
      <c r="L28" s="16" t="str">
        <f t="shared" si="9"/>
        <v/>
      </c>
      <c r="M28" s="24"/>
      <c r="N28" s="16" t="str">
        <f t="shared" si="10"/>
        <v/>
      </c>
      <c r="O28" s="24"/>
      <c r="P28" s="16" t="str">
        <f t="shared" si="11"/>
        <v/>
      </c>
      <c r="Q28" s="77"/>
      <c r="X28" s="19" t="str">
        <f t="shared" ref="X28" si="33">G28</f>
        <v>J</v>
      </c>
      <c r="Y28" s="19" t="str">
        <f t="shared" ref="Y28" si="34">I28</f>
        <v>I</v>
      </c>
      <c r="AA28" s="19" t="str">
        <f t="shared" si="30"/>
        <v>Glasgow 2</v>
      </c>
      <c r="AB28" s="19" t="str">
        <f t="shared" si="30"/>
        <v>N</v>
      </c>
    </row>
    <row r="29" spans="1:28" x14ac:dyDescent="0.25">
      <c r="A29" s="15">
        <v>15</v>
      </c>
      <c r="B29" s="13" t="str">
        <f t="shared" si="3"/>
        <v/>
      </c>
      <c r="C29" s="24"/>
      <c r="D29" s="13" t="str">
        <f t="shared" si="4"/>
        <v/>
      </c>
      <c r="E29" s="24"/>
      <c r="F29" s="13" t="str">
        <f t="shared" si="6"/>
        <v/>
      </c>
      <c r="G29" s="24"/>
      <c r="H29" s="13" t="str">
        <f t="shared" si="7"/>
        <v/>
      </c>
      <c r="I29" s="24"/>
      <c r="J29" s="16" t="str">
        <f t="shared" si="8"/>
        <v>Glasgow 2</v>
      </c>
      <c r="K29" s="24" t="s">
        <v>38</v>
      </c>
      <c r="L29" s="16" t="str">
        <f t="shared" si="9"/>
        <v>St. Andrews 1</v>
      </c>
      <c r="M29" s="24" t="s">
        <v>35</v>
      </c>
      <c r="N29" s="16" t="str">
        <f t="shared" si="10"/>
        <v/>
      </c>
      <c r="O29" s="24"/>
      <c r="P29" s="16" t="str">
        <f t="shared" si="11"/>
        <v/>
      </c>
      <c r="Q29" s="77"/>
      <c r="X29" s="19" t="str">
        <f t="shared" ref="X29" si="35">K29</f>
        <v>N</v>
      </c>
      <c r="Y29" s="19" t="str">
        <f t="shared" ref="Y29" si="36">M29</f>
        <v>K</v>
      </c>
      <c r="AA29" s="19" t="str">
        <f t="shared" ref="AA29:AB32" si="37">H5</f>
        <v>Edinburgh 2</v>
      </c>
      <c r="AB29" s="19" t="str">
        <f t="shared" si="37"/>
        <v>O</v>
      </c>
    </row>
    <row r="30" spans="1:28" x14ac:dyDescent="0.25">
      <c r="A30" s="15">
        <v>16</v>
      </c>
      <c r="B30" s="13" t="str">
        <f t="shared" si="3"/>
        <v/>
      </c>
      <c r="C30" s="24"/>
      <c r="D30" s="13" t="str">
        <f t="shared" si="4"/>
        <v/>
      </c>
      <c r="E30" s="24"/>
      <c r="F30" s="13" t="str">
        <f t="shared" si="6"/>
        <v/>
      </c>
      <c r="G30" s="24"/>
      <c r="H30" s="13" t="str">
        <f t="shared" si="7"/>
        <v/>
      </c>
      <c r="I30" s="24"/>
      <c r="J30" s="16" t="str">
        <f t="shared" si="8"/>
        <v/>
      </c>
      <c r="K30" s="24"/>
      <c r="L30" s="16" t="str">
        <f t="shared" si="9"/>
        <v/>
      </c>
      <c r="M30" s="24"/>
      <c r="N30" s="16" t="str">
        <f t="shared" si="10"/>
        <v>UHI 1</v>
      </c>
      <c r="O30" s="24" t="s">
        <v>46</v>
      </c>
      <c r="P30" s="16" t="str">
        <f t="shared" si="11"/>
        <v>Edinburgh 2</v>
      </c>
      <c r="Q30" s="77" t="s">
        <v>41</v>
      </c>
      <c r="X30" s="19" t="str">
        <f t="shared" ref="X30" si="38">O30</f>
        <v>R</v>
      </c>
      <c r="Y30" s="19" t="str">
        <f t="shared" ref="Y30" si="39">Q30</f>
        <v>O</v>
      </c>
      <c r="AA30" s="19" t="str">
        <f t="shared" si="37"/>
        <v>Dundee 1</v>
      </c>
      <c r="AB30" s="19" t="str">
        <f t="shared" si="37"/>
        <v>P</v>
      </c>
    </row>
    <row r="31" spans="1:28" x14ac:dyDescent="0.25">
      <c r="A31" s="15">
        <v>17</v>
      </c>
      <c r="B31" s="13" t="str">
        <f t="shared" si="3"/>
        <v>St. Andrews 3</v>
      </c>
      <c r="C31" s="24" t="s">
        <v>39</v>
      </c>
      <c r="D31" s="13" t="str">
        <f t="shared" si="4"/>
        <v>Edinburgh 1</v>
      </c>
      <c r="E31" s="24" t="s">
        <v>26</v>
      </c>
      <c r="F31" s="13" t="str">
        <f t="shared" si="6"/>
        <v/>
      </c>
      <c r="G31" s="24"/>
      <c r="H31" s="13" t="str">
        <f t="shared" si="7"/>
        <v/>
      </c>
      <c r="I31" s="24"/>
      <c r="J31" s="16" t="str">
        <f t="shared" si="8"/>
        <v/>
      </c>
      <c r="K31" s="24"/>
      <c r="L31" s="16" t="str">
        <f t="shared" si="9"/>
        <v/>
      </c>
      <c r="M31" s="24"/>
      <c r="N31" s="16" t="str">
        <f t="shared" si="10"/>
        <v/>
      </c>
      <c r="O31" s="24"/>
      <c r="P31" s="16" t="str">
        <f t="shared" si="11"/>
        <v/>
      </c>
      <c r="Q31" s="77"/>
      <c r="X31" s="19" t="str">
        <f t="shared" ref="X31" si="40">C31</f>
        <v>E</v>
      </c>
      <c r="Y31" s="19" t="str">
        <f t="shared" ref="Y31" si="41">E31</f>
        <v>A</v>
      </c>
      <c r="AA31" s="19" t="str">
        <f t="shared" si="37"/>
        <v>Edinburgh 3</v>
      </c>
      <c r="AB31" s="19" t="str">
        <f t="shared" si="37"/>
        <v>Q</v>
      </c>
    </row>
    <row r="32" spans="1:28" x14ac:dyDescent="0.25">
      <c r="A32" s="15">
        <v>18</v>
      </c>
      <c r="B32" s="13" t="str">
        <f t="shared" si="3"/>
        <v/>
      </c>
      <c r="C32" s="24"/>
      <c r="D32" s="13" t="str">
        <f t="shared" si="4"/>
        <v/>
      </c>
      <c r="E32" s="24"/>
      <c r="F32" s="13" t="str">
        <f t="shared" si="6"/>
        <v>Aberdeen 2</v>
      </c>
      <c r="G32" s="24" t="s">
        <v>48</v>
      </c>
      <c r="H32" s="13" t="str">
        <f t="shared" si="7"/>
        <v>Strathclyde 1</v>
      </c>
      <c r="I32" s="24" t="s">
        <v>40</v>
      </c>
      <c r="J32" s="16" t="str">
        <f t="shared" si="8"/>
        <v/>
      </c>
      <c r="K32" s="24"/>
      <c r="L32" s="16" t="str">
        <f t="shared" si="9"/>
        <v/>
      </c>
      <c r="M32" s="24"/>
      <c r="N32" s="16" t="str">
        <f t="shared" si="10"/>
        <v/>
      </c>
      <c r="O32" s="24"/>
      <c r="P32" s="16" t="str">
        <f t="shared" si="11"/>
        <v/>
      </c>
      <c r="Q32" s="77"/>
      <c r="X32" s="19" t="str">
        <f t="shared" ref="X32" si="42">G32</f>
        <v>J</v>
      </c>
      <c r="Y32" s="19" t="str">
        <f t="shared" ref="Y32" si="43">I32</f>
        <v>F</v>
      </c>
      <c r="AA32" s="19" t="str">
        <f t="shared" si="37"/>
        <v>UHI 1</v>
      </c>
      <c r="AB32" s="19" t="str">
        <f t="shared" si="37"/>
        <v>R</v>
      </c>
    </row>
    <row r="33" spans="1:25" x14ac:dyDescent="0.25">
      <c r="A33" s="15">
        <v>19</v>
      </c>
      <c r="B33" s="13" t="str">
        <f t="shared" si="3"/>
        <v/>
      </c>
      <c r="C33" s="24"/>
      <c r="D33" s="13" t="str">
        <f t="shared" si="4"/>
        <v/>
      </c>
      <c r="E33" s="24"/>
      <c r="F33" s="13" t="str">
        <f t="shared" si="6"/>
        <v/>
      </c>
      <c r="G33" s="24"/>
      <c r="H33" s="13" t="str">
        <f t="shared" si="7"/>
        <v/>
      </c>
      <c r="I33" s="24"/>
      <c r="J33" s="16" t="str">
        <f t="shared" si="8"/>
        <v>Glasgow 2</v>
      </c>
      <c r="K33" s="24" t="s">
        <v>38</v>
      </c>
      <c r="L33" s="16" t="str">
        <f t="shared" si="9"/>
        <v>Aberdeen 1</v>
      </c>
      <c r="M33" s="24" t="s">
        <v>36</v>
      </c>
      <c r="N33" s="16" t="str">
        <f t="shared" si="10"/>
        <v/>
      </c>
      <c r="O33" s="24"/>
      <c r="P33" s="16" t="str">
        <f t="shared" si="11"/>
        <v/>
      </c>
      <c r="Q33" s="77"/>
      <c r="X33" s="19" t="str">
        <f t="shared" ref="X33" si="44">K33</f>
        <v>N</v>
      </c>
      <c r="Y33" s="19" t="str">
        <f t="shared" ref="Y33" si="45">M33</f>
        <v>L</v>
      </c>
    </row>
    <row r="34" spans="1:25" x14ac:dyDescent="0.25">
      <c r="A34" s="15">
        <v>20</v>
      </c>
      <c r="B34" s="13" t="str">
        <f t="shared" si="3"/>
        <v/>
      </c>
      <c r="C34" s="24"/>
      <c r="D34" s="13" t="str">
        <f t="shared" si="4"/>
        <v/>
      </c>
      <c r="E34" s="24"/>
      <c r="F34" s="13" t="str">
        <f t="shared" si="6"/>
        <v/>
      </c>
      <c r="G34" s="24"/>
      <c r="H34" s="13" t="str">
        <f t="shared" si="7"/>
        <v/>
      </c>
      <c r="I34" s="24"/>
      <c r="J34" s="16" t="str">
        <f t="shared" si="8"/>
        <v/>
      </c>
      <c r="K34" s="24"/>
      <c r="L34" s="16" t="str">
        <f t="shared" si="9"/>
        <v/>
      </c>
      <c r="M34" s="24"/>
      <c r="N34" s="16" t="str">
        <f t="shared" si="10"/>
        <v>UHI 1</v>
      </c>
      <c r="O34" s="24" t="s">
        <v>46</v>
      </c>
      <c r="P34" s="16" t="str">
        <f t="shared" si="11"/>
        <v>Dundee 1</v>
      </c>
      <c r="Q34" s="77" t="s">
        <v>42</v>
      </c>
      <c r="X34" s="19" t="str">
        <f t="shared" ref="X34" si="46">O34</f>
        <v>R</v>
      </c>
      <c r="Y34" s="19" t="str">
        <f t="shared" ref="Y34" si="47">Q34</f>
        <v>P</v>
      </c>
    </row>
    <row r="35" spans="1:25" x14ac:dyDescent="0.25">
      <c r="A35" s="15">
        <v>21</v>
      </c>
      <c r="B35" s="13" t="str">
        <f t="shared" si="3"/>
        <v>St. Andrews 2</v>
      </c>
      <c r="C35" s="24" t="s">
        <v>33</v>
      </c>
      <c r="D35" s="13" t="str">
        <f t="shared" si="4"/>
        <v>Edinburgh 1</v>
      </c>
      <c r="E35" s="24" t="s">
        <v>26</v>
      </c>
      <c r="F35" s="13" t="str">
        <f t="shared" si="6"/>
        <v/>
      </c>
      <c r="G35" s="24"/>
      <c r="H35" s="13" t="str">
        <f t="shared" si="7"/>
        <v/>
      </c>
      <c r="I35" s="24"/>
      <c r="J35" s="16" t="str">
        <f t="shared" si="8"/>
        <v/>
      </c>
      <c r="K35" s="24"/>
      <c r="L35" s="16" t="str">
        <f t="shared" si="9"/>
        <v/>
      </c>
      <c r="M35" s="24"/>
      <c r="N35" s="16" t="str">
        <f t="shared" si="10"/>
        <v/>
      </c>
      <c r="O35" s="24"/>
      <c r="P35" s="16" t="str">
        <f t="shared" si="11"/>
        <v/>
      </c>
      <c r="Q35" s="77"/>
      <c r="X35" s="19" t="str">
        <f t="shared" ref="X35" si="48">C35</f>
        <v>C</v>
      </c>
      <c r="Y35" s="19" t="str">
        <f t="shared" ref="Y35" si="49">E35</f>
        <v>A</v>
      </c>
    </row>
    <row r="36" spans="1:25" x14ac:dyDescent="0.25">
      <c r="A36" s="15">
        <v>22</v>
      </c>
      <c r="B36" s="13" t="str">
        <f t="shared" si="3"/>
        <v/>
      </c>
      <c r="C36" s="24"/>
      <c r="D36" s="13" t="str">
        <f t="shared" si="4"/>
        <v/>
      </c>
      <c r="E36" s="24"/>
      <c r="F36" s="13" t="str">
        <f t="shared" si="6"/>
        <v>Strathclyde 3</v>
      </c>
      <c r="G36" s="24" t="s">
        <v>44</v>
      </c>
      <c r="H36" s="13" t="str">
        <f t="shared" si="7"/>
        <v>Strathclyde 1</v>
      </c>
      <c r="I36" s="24" t="s">
        <v>40</v>
      </c>
      <c r="J36" s="16" t="str">
        <f t="shared" si="8"/>
        <v/>
      </c>
      <c r="K36" s="24"/>
      <c r="L36" s="16" t="str">
        <f t="shared" si="9"/>
        <v/>
      </c>
      <c r="M36" s="24"/>
      <c r="N36" s="16" t="str">
        <f t="shared" si="10"/>
        <v/>
      </c>
      <c r="O36" s="24"/>
      <c r="P36" s="16" t="str">
        <f t="shared" si="11"/>
        <v/>
      </c>
      <c r="Q36" s="77"/>
      <c r="X36" s="19" t="str">
        <f t="shared" ref="X36" si="50">G36</f>
        <v>H</v>
      </c>
      <c r="Y36" s="19" t="str">
        <f t="shared" ref="Y36" si="51">I36</f>
        <v>F</v>
      </c>
    </row>
    <row r="37" spans="1:25" x14ac:dyDescent="0.25">
      <c r="A37" s="15">
        <v>23</v>
      </c>
      <c r="B37" s="13" t="str">
        <f t="shared" si="3"/>
        <v/>
      </c>
      <c r="C37" s="24"/>
      <c r="D37" s="13" t="str">
        <f t="shared" si="4"/>
        <v/>
      </c>
      <c r="E37" s="24"/>
      <c r="F37" s="13" t="str">
        <f t="shared" si="6"/>
        <v/>
      </c>
      <c r="G37" s="24"/>
      <c r="H37" s="13" t="str">
        <f t="shared" si="7"/>
        <v/>
      </c>
      <c r="I37" s="24"/>
      <c r="J37" s="16" t="str">
        <f t="shared" si="8"/>
        <v>Dundee 2</v>
      </c>
      <c r="K37" s="24" t="s">
        <v>37</v>
      </c>
      <c r="L37" s="16" t="str">
        <f t="shared" si="9"/>
        <v>Aberdeen 1</v>
      </c>
      <c r="M37" s="24" t="s">
        <v>36</v>
      </c>
      <c r="N37" s="16" t="str">
        <f t="shared" si="10"/>
        <v/>
      </c>
      <c r="O37" s="24"/>
      <c r="P37" s="16" t="str">
        <f t="shared" si="11"/>
        <v/>
      </c>
      <c r="Q37" s="77"/>
      <c r="X37" s="19" t="str">
        <f t="shared" ref="X37" si="52">K37</f>
        <v>M</v>
      </c>
      <c r="Y37" s="19" t="str">
        <f t="shared" ref="Y37" si="53">M37</f>
        <v>L</v>
      </c>
    </row>
    <row r="38" spans="1:25" x14ac:dyDescent="0.25">
      <c r="A38" s="15">
        <v>24</v>
      </c>
      <c r="B38" s="13" t="str">
        <f t="shared" si="3"/>
        <v/>
      </c>
      <c r="C38" s="24"/>
      <c r="D38" s="13" t="str">
        <f t="shared" si="4"/>
        <v/>
      </c>
      <c r="E38" s="24"/>
      <c r="F38" s="13" t="str">
        <f t="shared" si="6"/>
        <v/>
      </c>
      <c r="G38" s="24"/>
      <c r="H38" s="13" t="str">
        <f t="shared" si="7"/>
        <v/>
      </c>
      <c r="I38" s="24"/>
      <c r="J38" s="16" t="str">
        <f t="shared" si="8"/>
        <v/>
      </c>
      <c r="K38" s="24"/>
      <c r="L38" s="16" t="str">
        <f t="shared" si="9"/>
        <v/>
      </c>
      <c r="M38" s="24"/>
      <c r="N38" s="16" t="str">
        <f t="shared" si="10"/>
        <v>Edinburgh 3</v>
      </c>
      <c r="O38" s="24" t="s">
        <v>45</v>
      </c>
      <c r="P38" s="16" t="str">
        <f t="shared" si="11"/>
        <v>Dundee 1</v>
      </c>
      <c r="Q38" s="77" t="s">
        <v>42</v>
      </c>
      <c r="X38" s="19" t="str">
        <f t="shared" ref="X38" si="54">O38</f>
        <v>Q</v>
      </c>
      <c r="Y38" s="19" t="str">
        <f t="shared" ref="Y38" si="55">Q38</f>
        <v>P</v>
      </c>
    </row>
    <row r="39" spans="1:25" x14ac:dyDescent="0.25">
      <c r="A39" s="15">
        <v>25</v>
      </c>
      <c r="B39" s="13" t="str">
        <f t="shared" si="3"/>
        <v>St. Andrews 2</v>
      </c>
      <c r="C39" s="24" t="s">
        <v>33</v>
      </c>
      <c r="D39" s="13" t="str">
        <f t="shared" si="4"/>
        <v>St. Andrews 3</v>
      </c>
      <c r="E39" s="24" t="s">
        <v>39</v>
      </c>
      <c r="F39" s="13" t="str">
        <f t="shared" si="6"/>
        <v/>
      </c>
      <c r="G39" s="24"/>
      <c r="H39" s="13" t="str">
        <f t="shared" si="7"/>
        <v/>
      </c>
      <c r="I39" s="24"/>
      <c r="J39" s="16" t="str">
        <f t="shared" si="8"/>
        <v/>
      </c>
      <c r="K39" s="24"/>
      <c r="L39" s="16" t="str">
        <f t="shared" si="9"/>
        <v/>
      </c>
      <c r="M39" s="24"/>
      <c r="N39" s="16" t="str">
        <f t="shared" si="10"/>
        <v/>
      </c>
      <c r="O39" s="24"/>
      <c r="P39" s="16" t="str">
        <f t="shared" si="11"/>
        <v/>
      </c>
      <c r="Q39" s="77"/>
      <c r="X39" s="19" t="str">
        <f t="shared" ref="X39" si="56">C39</f>
        <v>C</v>
      </c>
      <c r="Y39" s="19" t="str">
        <f t="shared" ref="Y39" si="57">E39</f>
        <v>E</v>
      </c>
    </row>
    <row r="40" spans="1:25" x14ac:dyDescent="0.25">
      <c r="A40" s="15">
        <v>26</v>
      </c>
      <c r="B40" s="13" t="str">
        <f t="shared" si="3"/>
        <v/>
      </c>
      <c r="C40" s="24"/>
      <c r="D40" s="13" t="str">
        <f t="shared" si="4"/>
        <v/>
      </c>
      <c r="E40" s="24"/>
      <c r="F40" s="13" t="str">
        <f t="shared" si="6"/>
        <v>Strathclyde 3</v>
      </c>
      <c r="G40" s="24" t="s">
        <v>44</v>
      </c>
      <c r="H40" s="13" t="str">
        <f t="shared" si="7"/>
        <v>Aberdeen 2</v>
      </c>
      <c r="I40" s="24" t="s">
        <v>48</v>
      </c>
      <c r="J40" s="16" t="str">
        <f t="shared" si="8"/>
        <v/>
      </c>
      <c r="K40" s="24"/>
      <c r="L40" s="16" t="str">
        <f t="shared" si="9"/>
        <v/>
      </c>
      <c r="M40" s="24"/>
      <c r="N40" s="16" t="str">
        <f t="shared" si="10"/>
        <v/>
      </c>
      <c r="O40" s="24"/>
      <c r="P40" s="16" t="str">
        <f t="shared" si="11"/>
        <v/>
      </c>
      <c r="Q40" s="77"/>
      <c r="X40" s="19" t="str">
        <f t="shared" ref="X40" si="58">G40</f>
        <v>H</v>
      </c>
      <c r="Y40" s="19" t="str">
        <f t="shared" ref="Y40" si="59">I40</f>
        <v>J</v>
      </c>
    </row>
    <row r="41" spans="1:25" x14ac:dyDescent="0.25">
      <c r="A41" s="15">
        <v>27</v>
      </c>
      <c r="B41" s="13" t="str">
        <f t="shared" si="3"/>
        <v/>
      </c>
      <c r="C41" s="24"/>
      <c r="D41" s="13" t="str">
        <f t="shared" si="4"/>
        <v/>
      </c>
      <c r="E41" s="24"/>
      <c r="F41" s="13" t="str">
        <f t="shared" si="6"/>
        <v/>
      </c>
      <c r="G41" s="24"/>
      <c r="H41" s="13" t="str">
        <f t="shared" si="7"/>
        <v/>
      </c>
      <c r="I41" s="24"/>
      <c r="J41" s="16" t="str">
        <f>IFERROR(INDEX($B$5:$B$9,MATCH($K41,$C$5:$C$9,0)), "")</f>
        <v>Edinburgh 1</v>
      </c>
      <c r="K41" s="24" t="s">
        <v>26</v>
      </c>
      <c r="L41" s="16" t="str">
        <f>IFERROR(INDEX($B$5:$B$9,MATCH($M41,$C$5:$C$9,0)), "")</f>
        <v>Glasgow 3</v>
      </c>
      <c r="M41" s="24" t="s">
        <v>34</v>
      </c>
      <c r="N41" s="16" t="str">
        <f t="shared" si="10"/>
        <v/>
      </c>
      <c r="O41" s="24"/>
      <c r="P41" s="16" t="str">
        <f t="shared" si="11"/>
        <v/>
      </c>
      <c r="Q41" s="77"/>
      <c r="X41" s="19" t="str">
        <f t="shared" ref="X41" si="60">K41</f>
        <v>A</v>
      </c>
      <c r="Y41" s="19" t="str">
        <f t="shared" ref="Y41" si="61">M41</f>
        <v>D</v>
      </c>
    </row>
    <row r="42" spans="1:25" x14ac:dyDescent="0.25">
      <c r="A42" s="15">
        <v>28</v>
      </c>
      <c r="B42" s="13" t="str">
        <f t="shared" si="3"/>
        <v/>
      </c>
      <c r="C42" s="24"/>
      <c r="D42" s="13" t="str">
        <f t="shared" si="4"/>
        <v/>
      </c>
      <c r="E42" s="24"/>
      <c r="F42" s="13" t="str">
        <f t="shared" si="6"/>
        <v/>
      </c>
      <c r="G42" s="24"/>
      <c r="H42" s="13" t="str">
        <f t="shared" si="7"/>
        <v/>
      </c>
      <c r="I42" s="24"/>
      <c r="J42" s="16" t="str">
        <f t="shared" si="8"/>
        <v/>
      </c>
      <c r="K42" s="16"/>
      <c r="L42" s="16" t="str">
        <f t="shared" si="9"/>
        <v/>
      </c>
      <c r="M42" s="16"/>
      <c r="N42" s="16" t="str">
        <f>IFERROR(INDEX($D$5:$D$9,MATCH($O42,$E$5:$E$9,0)), "")</f>
        <v>Strathclyde 1</v>
      </c>
      <c r="O42" s="24" t="s">
        <v>40</v>
      </c>
      <c r="P42" s="16" t="str">
        <f>IFERROR(INDEX($D$5:$D$9,MATCH($Q42,$E$5:$E$9,0)), "")</f>
        <v>Strathclyde 4</v>
      </c>
      <c r="Q42" s="77" t="s">
        <v>47</v>
      </c>
      <c r="X42" s="19" t="str">
        <f t="shared" ref="X42" si="62">O42</f>
        <v>F</v>
      </c>
      <c r="Y42" s="19" t="str">
        <f t="shared" ref="Y42" si="63">Q42</f>
        <v>I</v>
      </c>
    </row>
    <row r="43" spans="1:25" x14ac:dyDescent="0.25">
      <c r="A43" s="15">
        <v>29</v>
      </c>
      <c r="B43" s="13" t="str">
        <f t="shared" si="3"/>
        <v>Strathclyde 2</v>
      </c>
      <c r="C43" s="24" t="s">
        <v>32</v>
      </c>
      <c r="D43" s="13" t="str">
        <f t="shared" si="4"/>
        <v>St. Andrews 3</v>
      </c>
      <c r="E43" s="24" t="s">
        <v>39</v>
      </c>
      <c r="F43" s="13" t="str">
        <f t="shared" si="6"/>
        <v/>
      </c>
      <c r="G43" s="24"/>
      <c r="H43" s="13" t="str">
        <f t="shared" si="7"/>
        <v/>
      </c>
      <c r="I43" s="24"/>
      <c r="J43" s="16" t="str">
        <f t="shared" si="8"/>
        <v/>
      </c>
      <c r="K43" s="16"/>
      <c r="L43" s="16" t="str">
        <f t="shared" si="9"/>
        <v/>
      </c>
      <c r="M43" s="16"/>
      <c r="N43" s="16"/>
      <c r="O43" s="16"/>
      <c r="P43" s="16"/>
      <c r="Q43" s="17"/>
      <c r="X43" s="19" t="str">
        <f t="shared" ref="X43" si="64">C43</f>
        <v>B</v>
      </c>
      <c r="Y43" s="19" t="str">
        <f t="shared" ref="Y43" si="65">E43</f>
        <v>E</v>
      </c>
    </row>
    <row r="44" spans="1:25" x14ac:dyDescent="0.25">
      <c r="A44" s="15">
        <v>30</v>
      </c>
      <c r="B44" s="13" t="str">
        <f t="shared" si="3"/>
        <v/>
      </c>
      <c r="C44" s="24"/>
      <c r="D44" s="13" t="str">
        <f t="shared" si="4"/>
        <v/>
      </c>
      <c r="E44" s="24"/>
      <c r="F44" s="13" t="str">
        <f t="shared" si="6"/>
        <v>Glasgow 1</v>
      </c>
      <c r="G44" s="24" t="s">
        <v>43</v>
      </c>
      <c r="H44" s="13" t="str">
        <f t="shared" si="7"/>
        <v>Aberdeen 2</v>
      </c>
      <c r="I44" s="24" t="s">
        <v>48</v>
      </c>
      <c r="J44" s="16" t="str">
        <f t="shared" si="8"/>
        <v/>
      </c>
      <c r="K44" s="16"/>
      <c r="L44" s="16" t="str">
        <f t="shared" si="8"/>
        <v/>
      </c>
      <c r="M44" s="16"/>
      <c r="N44" s="16"/>
      <c r="O44" s="16"/>
      <c r="P44" s="16"/>
      <c r="Q44" s="17"/>
      <c r="X44" s="19" t="str">
        <f t="shared" ref="X44" si="66">G44</f>
        <v>G</v>
      </c>
      <c r="Y44" s="19" t="str">
        <f t="shared" ref="Y44" si="67">I44</f>
        <v>J</v>
      </c>
    </row>
    <row r="45" spans="1:25" x14ac:dyDescent="0.25">
      <c r="A45" s="15">
        <v>31</v>
      </c>
      <c r="B45" s="13" t="str">
        <f t="shared" si="3"/>
        <v/>
      </c>
      <c r="C45" s="24"/>
      <c r="D45" s="13" t="str">
        <f t="shared" si="4"/>
        <v/>
      </c>
      <c r="E45" s="24"/>
      <c r="F45" s="13" t="str">
        <f t="shared" si="6"/>
        <v/>
      </c>
      <c r="G45" s="24"/>
      <c r="H45" s="13" t="str">
        <f t="shared" si="7"/>
        <v/>
      </c>
      <c r="I45" s="24"/>
      <c r="J45" s="16"/>
      <c r="K45" s="16"/>
      <c r="L45" s="16"/>
      <c r="M45" s="16"/>
      <c r="N45" s="16"/>
      <c r="O45" s="16"/>
      <c r="P45" s="16"/>
      <c r="Q45" s="17"/>
      <c r="X45" s="19" t="str">
        <f t="shared" ref="X45" si="68">C47</f>
        <v>B</v>
      </c>
      <c r="Y45" s="19" t="str">
        <f t="shared" ref="Y45" si="69">E47</f>
        <v>D</v>
      </c>
    </row>
    <row r="46" spans="1:25" x14ac:dyDescent="0.25">
      <c r="A46" s="15">
        <v>32</v>
      </c>
      <c r="B46" s="13" t="str">
        <f t="shared" si="3"/>
        <v/>
      </c>
      <c r="C46" s="24"/>
      <c r="D46" s="13" t="str">
        <f t="shared" si="4"/>
        <v/>
      </c>
      <c r="E46" s="24"/>
      <c r="F46" s="13" t="str">
        <f t="shared" si="6"/>
        <v/>
      </c>
      <c r="G46" s="24"/>
      <c r="H46" s="13" t="str">
        <f t="shared" si="7"/>
        <v/>
      </c>
      <c r="I46" s="24"/>
      <c r="J46" s="16"/>
      <c r="K46" s="16"/>
      <c r="L46" s="16"/>
      <c r="M46" s="16"/>
      <c r="N46" s="16"/>
      <c r="O46" s="16"/>
      <c r="P46" s="16"/>
      <c r="Q46" s="17"/>
    </row>
    <row r="47" spans="1:25" x14ac:dyDescent="0.25">
      <c r="A47" s="15">
        <v>33</v>
      </c>
      <c r="B47" s="13" t="str">
        <f t="shared" si="3"/>
        <v>Strathclyde 2</v>
      </c>
      <c r="C47" s="24" t="s">
        <v>32</v>
      </c>
      <c r="D47" s="13" t="str">
        <f t="shared" si="4"/>
        <v>Glasgow 3</v>
      </c>
      <c r="E47" s="24" t="s">
        <v>34</v>
      </c>
      <c r="F47" s="13" t="str">
        <f t="shared" si="6"/>
        <v/>
      </c>
      <c r="G47" s="24"/>
      <c r="H47" s="13" t="str">
        <f t="shared" si="7"/>
        <v/>
      </c>
      <c r="I47" s="24"/>
      <c r="J47" s="16"/>
      <c r="K47" s="16"/>
      <c r="L47" s="16"/>
      <c r="M47" s="16"/>
      <c r="N47" s="16"/>
      <c r="O47" s="16"/>
      <c r="P47" s="16"/>
      <c r="Q47" s="17"/>
    </row>
    <row r="48" spans="1:25" x14ac:dyDescent="0.25">
      <c r="A48" s="15">
        <v>34</v>
      </c>
      <c r="B48" s="13" t="str">
        <f t="shared" si="3"/>
        <v/>
      </c>
      <c r="C48" s="16"/>
      <c r="D48" s="13" t="str">
        <f t="shared" si="3"/>
        <v/>
      </c>
      <c r="E48" s="16"/>
      <c r="F48" s="13" t="str">
        <f t="shared" si="6"/>
        <v>Glasgow 1</v>
      </c>
      <c r="G48" s="24" t="s">
        <v>43</v>
      </c>
      <c r="H48" s="13" t="str">
        <f t="shared" si="7"/>
        <v>Strathclyde 4</v>
      </c>
      <c r="I48" s="24" t="s">
        <v>47</v>
      </c>
      <c r="J48" s="16"/>
      <c r="K48" s="16"/>
      <c r="L48" s="16"/>
      <c r="M48" s="16"/>
      <c r="N48" s="16"/>
      <c r="O48" s="16"/>
      <c r="P48" s="16"/>
      <c r="Q48" s="17"/>
    </row>
    <row r="49" spans="1:17" x14ac:dyDescent="0.25">
      <c r="A49" s="15">
        <v>35</v>
      </c>
      <c r="B49" s="13" t="str">
        <f t="shared" si="3"/>
        <v/>
      </c>
      <c r="C49" s="16"/>
      <c r="D49" s="13" t="str">
        <f t="shared" si="3"/>
        <v/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7"/>
    </row>
    <row r="50" spans="1:17" ht="15.75" thickBot="1" x14ac:dyDescent="0.3">
      <c r="A50" s="10">
        <v>36</v>
      </c>
      <c r="B50" s="13" t="str">
        <f t="shared" si="3"/>
        <v/>
      </c>
      <c r="C50" s="18"/>
      <c r="D50" s="13" t="str">
        <f t="shared" si="3"/>
        <v/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1"/>
    </row>
  </sheetData>
  <mergeCells count="23">
    <mergeCell ref="N14:O14"/>
    <mergeCell ref="P14:Q14"/>
    <mergeCell ref="B14:C14"/>
    <mergeCell ref="D14:E14"/>
    <mergeCell ref="F14:G14"/>
    <mergeCell ref="H14:I14"/>
    <mergeCell ref="J14:K14"/>
    <mergeCell ref="L14:M14"/>
    <mergeCell ref="A12:A13"/>
    <mergeCell ref="B12:E12"/>
    <mergeCell ref="F12:I12"/>
    <mergeCell ref="J12:M12"/>
    <mergeCell ref="N12:Q12"/>
    <mergeCell ref="B13:E13"/>
    <mergeCell ref="F13:I13"/>
    <mergeCell ref="J13:M13"/>
    <mergeCell ref="N13:Q13"/>
    <mergeCell ref="H4:I4"/>
    <mergeCell ref="B1:G1"/>
    <mergeCell ref="B2:G2"/>
    <mergeCell ref="B4:C4"/>
    <mergeCell ref="D4:E4"/>
    <mergeCell ref="F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X63"/>
  <sheetViews>
    <sheetView topLeftCell="AB1" zoomScale="55" zoomScaleNormal="55" workbookViewId="0">
      <selection activeCell="T44" sqref="T44:T45"/>
    </sheetView>
  </sheetViews>
  <sheetFormatPr defaultColWidth="9.140625" defaultRowHeight="15" x14ac:dyDescent="0.25"/>
  <cols>
    <col min="1" max="1" width="6.28515625" style="19" customWidth="1"/>
    <col min="2" max="2" width="7.28515625" style="19" customWidth="1"/>
    <col min="3" max="3" width="7.140625" style="19" hidden="1" customWidth="1"/>
    <col min="4" max="4" width="17.7109375" style="19" bestFit="1" customWidth="1"/>
    <col min="5" max="8" width="9.28515625" style="19" customWidth="1"/>
    <col min="9" max="10" width="7.85546875" style="19" customWidth="1"/>
    <col min="11" max="11" width="4.140625" style="19" hidden="1" customWidth="1"/>
    <col min="12" max="12" width="18.28515625" style="19" bestFit="1" customWidth="1"/>
    <col min="13" max="16" width="11.140625" style="19" customWidth="1"/>
    <col min="17" max="17" width="13.28515625" style="19" customWidth="1"/>
    <col min="18" max="18" width="9.140625" style="19"/>
    <col min="19" max="19" width="9.140625" style="19" customWidth="1"/>
    <col min="20" max="20" width="14.42578125" style="19" customWidth="1"/>
    <col min="21" max="36" width="9.140625" style="42"/>
    <col min="37" max="41" width="9.140625" style="19"/>
    <col min="42" max="42" width="9.140625" style="19" customWidth="1"/>
    <col min="43" max="43" width="9.140625" style="19"/>
    <col min="44" max="44" width="15" style="19" bestFit="1" customWidth="1"/>
    <col min="45" max="45" width="9.140625" style="19" customWidth="1"/>
    <col min="46" max="46" width="20.140625" style="19" customWidth="1"/>
    <col min="47" max="47" width="14.85546875" style="19" customWidth="1"/>
    <col min="48" max="48" width="14.28515625" style="19" customWidth="1"/>
    <col min="49" max="49" width="9.140625" style="19"/>
    <col min="50" max="50" width="15.140625" style="19" customWidth="1"/>
    <col min="51" max="16384" width="9.140625" style="19"/>
  </cols>
  <sheetData>
    <row r="1" spans="1:50" ht="15.75" thickBot="1" x14ac:dyDescent="0.3">
      <c r="A1" s="20" t="s">
        <v>60</v>
      </c>
      <c r="B1" s="20"/>
      <c r="C1" s="20"/>
      <c r="T1" s="23" t="s">
        <v>58</v>
      </c>
    </row>
    <row r="2" spans="1:50" x14ac:dyDescent="0.25">
      <c r="A2" s="73" t="s">
        <v>27</v>
      </c>
      <c r="B2" s="74" t="s">
        <v>96</v>
      </c>
      <c r="C2" s="74" t="s">
        <v>98</v>
      </c>
      <c r="D2" s="84" t="s">
        <v>51</v>
      </c>
      <c r="E2" s="92" t="s">
        <v>70</v>
      </c>
      <c r="F2" s="93" t="s">
        <v>71</v>
      </c>
      <c r="G2" s="94" t="s">
        <v>72</v>
      </c>
      <c r="H2" s="88" t="s">
        <v>61</v>
      </c>
      <c r="I2" s="74" t="s">
        <v>62</v>
      </c>
      <c r="J2" s="74" t="s">
        <v>96</v>
      </c>
      <c r="K2" s="74" t="s">
        <v>98</v>
      </c>
      <c r="L2" s="84" t="s">
        <v>51</v>
      </c>
      <c r="M2" s="92" t="s">
        <v>70</v>
      </c>
      <c r="N2" s="93" t="s">
        <v>71</v>
      </c>
      <c r="O2" s="94" t="s">
        <v>72</v>
      </c>
      <c r="P2" s="88" t="s">
        <v>61</v>
      </c>
      <c r="Q2" s="75" t="s">
        <v>97</v>
      </c>
      <c r="U2" s="41"/>
      <c r="V2" s="131" t="s">
        <v>26</v>
      </c>
      <c r="W2" s="131"/>
      <c r="X2" s="131"/>
      <c r="Y2" s="131" t="s">
        <v>32</v>
      </c>
      <c r="Z2" s="131"/>
      <c r="AA2" s="131"/>
      <c r="AB2" s="131" t="s">
        <v>33</v>
      </c>
      <c r="AC2" s="131"/>
      <c r="AD2" s="131"/>
      <c r="AE2" s="131" t="s">
        <v>34</v>
      </c>
      <c r="AF2" s="131"/>
      <c r="AG2" s="131"/>
      <c r="AH2" s="131" t="s">
        <v>39</v>
      </c>
      <c r="AI2" s="131"/>
      <c r="AJ2" s="131"/>
    </row>
    <row r="3" spans="1:50" ht="15" customHeight="1" x14ac:dyDescent="0.25">
      <c r="A3" s="76">
        <v>1</v>
      </c>
      <c r="B3" s="24" t="s">
        <v>26</v>
      </c>
      <c r="C3" s="24" t="str">
        <f>CONCATENATE(B3,J3)</f>
        <v>AB</v>
      </c>
      <c r="D3" s="85" t="str">
        <f>IF(B3=0, "", INDEX('Pools Schedule'!$AA:$AA, MATCH('Pools Results'!B3, 'Pools Schedule'!$AB:$AB, 0)))</f>
        <v>Edinburgh 1</v>
      </c>
      <c r="E3" s="69">
        <v>1</v>
      </c>
      <c r="F3" s="70">
        <v>2</v>
      </c>
      <c r="G3" s="71">
        <v>4</v>
      </c>
      <c r="H3" s="89">
        <f>SUM(E3:G3)</f>
        <v>7</v>
      </c>
      <c r="I3" s="24" t="s">
        <v>62</v>
      </c>
      <c r="J3" s="24" t="s">
        <v>32</v>
      </c>
      <c r="K3" s="24" t="str">
        <f>CONCATENATE(J3,B3)</f>
        <v>BA</v>
      </c>
      <c r="L3" s="85" t="str">
        <f>IF(J3=0, "", INDEX('Pools Schedule'!$AA:$AA, MATCH('Pools Results'!J3, 'Pools Schedule'!$AB:$AB, 0)))</f>
        <v>Strathclyde 2</v>
      </c>
      <c r="M3" s="69">
        <v>6</v>
      </c>
      <c r="N3" s="70">
        <v>5</v>
      </c>
      <c r="O3" s="71">
        <v>3</v>
      </c>
      <c r="P3" s="89">
        <f>SUM(M3:O3)</f>
        <v>14</v>
      </c>
      <c r="Q3" s="77" t="str">
        <f>IF(E3&gt;0, IF((E3+F3+G3)&lt;(M3+N3+O3), D3, L3), " ")</f>
        <v>Edinburgh 1</v>
      </c>
      <c r="T3" s="19" t="s">
        <v>51</v>
      </c>
      <c r="U3" s="38"/>
      <c r="V3" s="132" t="str">
        <f>T4</f>
        <v>Edinburgh 1</v>
      </c>
      <c r="W3" s="133"/>
      <c r="X3" s="134"/>
      <c r="Y3" s="132" t="str">
        <f>T6</f>
        <v>Strathclyde 2</v>
      </c>
      <c r="Z3" s="133"/>
      <c r="AA3" s="134"/>
      <c r="AB3" s="132" t="str">
        <f>T8</f>
        <v>St. Andrews 2</v>
      </c>
      <c r="AC3" s="133"/>
      <c r="AD3" s="134"/>
      <c r="AE3" s="132" t="str">
        <f>T10</f>
        <v>Glasgow 3</v>
      </c>
      <c r="AF3" s="133"/>
      <c r="AG3" s="134"/>
      <c r="AH3" s="132" t="str">
        <f>T12</f>
        <v>St. Andrews 3</v>
      </c>
      <c r="AI3" s="133"/>
      <c r="AJ3" s="134"/>
      <c r="AK3" s="29" t="s">
        <v>56</v>
      </c>
      <c r="AL3" s="30" t="s">
        <v>61</v>
      </c>
      <c r="AM3" s="31" t="s">
        <v>57</v>
      </c>
      <c r="AN3" s="50" t="s">
        <v>99</v>
      </c>
      <c r="AO3" s="50" t="s">
        <v>101</v>
      </c>
      <c r="AP3" s="31" t="s">
        <v>100</v>
      </c>
      <c r="AQ3" s="52" t="s">
        <v>50</v>
      </c>
      <c r="AR3" s="65"/>
      <c r="AT3" s="64"/>
    </row>
    <row r="4" spans="1:50" ht="15" customHeight="1" x14ac:dyDescent="0.25">
      <c r="A4" s="76">
        <v>2</v>
      </c>
      <c r="B4" s="24" t="s">
        <v>40</v>
      </c>
      <c r="C4" s="24" t="str">
        <f t="shared" ref="C4:C38" si="0">CONCATENATE(B4,J4)</f>
        <v>FG</v>
      </c>
      <c r="D4" s="85" t="str">
        <f>IF(B4=0, "", INDEX('Pools Schedule'!AA:AA, MATCH('Pools Results'!B4, 'Pools Schedule'!AB:AB, 0)))</f>
        <v>Strathclyde 1</v>
      </c>
      <c r="E4" s="69">
        <v>1</v>
      </c>
      <c r="F4" s="70">
        <v>5</v>
      </c>
      <c r="G4" s="71">
        <v>2</v>
      </c>
      <c r="H4" s="89">
        <f t="shared" ref="H4:H38" si="1">SUM(E4:G4)</f>
        <v>8</v>
      </c>
      <c r="I4" s="24" t="s">
        <v>62</v>
      </c>
      <c r="J4" s="24" t="s">
        <v>43</v>
      </c>
      <c r="K4" s="24" t="str">
        <f t="shared" ref="K4:K38" si="2">CONCATENATE(J4,B4)</f>
        <v>GF</v>
      </c>
      <c r="L4" s="85" t="str">
        <f>IF(J4=0, "", INDEX('Pools Schedule'!$AA:$AA, MATCH('Pools Results'!J4, 'Pools Schedule'!$AB:$AB, 0)))</f>
        <v>Glasgow 1</v>
      </c>
      <c r="M4" s="69">
        <v>3</v>
      </c>
      <c r="N4" s="70">
        <v>4</v>
      </c>
      <c r="O4" s="71">
        <v>6</v>
      </c>
      <c r="P4" s="89">
        <f t="shared" ref="P4:P38" si="3">SUM(M4:O4)</f>
        <v>13</v>
      </c>
      <c r="Q4" s="77" t="str">
        <f t="shared" ref="Q4:Q38" si="4">IF(E4&gt;0, IF((E4+F4+G4)&lt;(M4+N4+O4), D4, L4), " ")</f>
        <v>Strathclyde 1</v>
      </c>
      <c r="S4" s="119">
        <f>AQ4</f>
        <v>2</v>
      </c>
      <c r="T4" s="138" t="str">
        <f>INDEX('Pools Schedule'!$AA:$AA, MATCH('Pools Results'!U4, 'Pools Schedule'!$AB:$AB, 0))</f>
        <v>Edinburgh 1</v>
      </c>
      <c r="U4" s="54" t="s">
        <v>26</v>
      </c>
      <c r="V4" s="47"/>
      <c r="W4" s="48"/>
      <c r="X4" s="48"/>
      <c r="Y4" s="140">
        <f>IF(Y5&gt;0, IF(SUM(Y5:AA5)&lt;=10, 1, 0), " ")</f>
        <v>1</v>
      </c>
      <c r="Z4" s="141"/>
      <c r="AA4" s="141"/>
      <c r="AB4" s="140">
        <f t="shared" ref="AB4" si="5">IF(AB5&gt;0, IF(SUM(AB5:AD5)&lt;=10, 1, 0), " ")</f>
        <v>1</v>
      </c>
      <c r="AC4" s="141"/>
      <c r="AD4" s="141"/>
      <c r="AE4" s="140">
        <f t="shared" ref="AE4" si="6">IF(AE5&gt;0, IF(SUM(AE5:AG5)&lt;=10, 1, 0), " ")</f>
        <v>1</v>
      </c>
      <c r="AF4" s="141"/>
      <c r="AG4" s="141"/>
      <c r="AH4" s="140">
        <f t="shared" ref="AH4" si="7">IF(AH5&gt;0, IF(SUM(AH5:AJ5)&lt;=10, 1, 0), " ")</f>
        <v>1</v>
      </c>
      <c r="AI4" s="141"/>
      <c r="AJ4" s="141"/>
      <c r="AK4" s="22">
        <f>SUM(V4:AJ4)</f>
        <v>4</v>
      </c>
      <c r="AL4" s="21"/>
      <c r="AM4" s="32">
        <f>AK4/(COUNTIF(V4:AJ4,0)+COUNTIF(V4:AJ4, 1))</f>
        <v>1</v>
      </c>
      <c r="AN4" s="49">
        <f>SUMIF(V$14:AJ$14, AK4,V4:AJ4)</f>
        <v>0</v>
      </c>
      <c r="AO4" s="49">
        <f>SUMIF(V$15:AJ$15, AK4,V5:AJ5)</f>
        <v>0</v>
      </c>
      <c r="AP4" s="107">
        <f>AM4-(0.001*(AL5/(COUNTIF(V4:AJ4,0)+COUNTIF(V4:AJ4, 1))))</f>
        <v>0.99275000000000002</v>
      </c>
      <c r="AQ4" s="135">
        <f>RANK(AP4, AP$4:AP$61)</f>
        <v>2</v>
      </c>
      <c r="AR4" s="37"/>
      <c r="AS4" s="19">
        <v>1</v>
      </c>
      <c r="AT4" s="148" t="s">
        <v>106</v>
      </c>
      <c r="AU4" s="19" t="str">
        <f>VLOOKUP(AS4,S$4:AO$61,2,0)</f>
        <v>Edinburgh 2</v>
      </c>
      <c r="AV4" s="27"/>
      <c r="AW4" s="137" t="s">
        <v>54</v>
      </c>
      <c r="AX4" s="19" t="str">
        <f>AU4</f>
        <v>Edinburgh 2</v>
      </c>
    </row>
    <row r="5" spans="1:50" x14ac:dyDescent="0.25">
      <c r="A5" s="76">
        <v>3</v>
      </c>
      <c r="B5" s="24" t="s">
        <v>35</v>
      </c>
      <c r="C5" s="24" t="str">
        <f t="shared" si="0"/>
        <v>KL</v>
      </c>
      <c r="D5" s="85" t="str">
        <f>IF(B5=0, "", INDEX('Pools Schedule'!AA:AA, MATCH('Pools Results'!B5, 'Pools Schedule'!AB:AB, 0)))</f>
        <v>St. Andrews 1</v>
      </c>
      <c r="E5" s="69">
        <v>1</v>
      </c>
      <c r="F5" s="70">
        <v>2</v>
      </c>
      <c r="G5" s="71">
        <v>5</v>
      </c>
      <c r="H5" s="89">
        <f t="shared" si="1"/>
        <v>8</v>
      </c>
      <c r="I5" s="24" t="s">
        <v>62</v>
      </c>
      <c r="J5" s="24" t="s">
        <v>36</v>
      </c>
      <c r="K5" s="24" t="str">
        <f t="shared" si="2"/>
        <v>LK</v>
      </c>
      <c r="L5" s="85" t="str">
        <f>IF(J5=0, "", INDEX('Pools Schedule'!$AA:$AA, MATCH('Pools Results'!J5, 'Pools Schedule'!$AB:$AB, 0)))</f>
        <v>Aberdeen 1</v>
      </c>
      <c r="M5" s="69">
        <v>3</v>
      </c>
      <c r="N5" s="70">
        <v>4</v>
      </c>
      <c r="O5" s="71">
        <v>6</v>
      </c>
      <c r="P5" s="89">
        <f t="shared" si="3"/>
        <v>13</v>
      </c>
      <c r="Q5" s="77" t="str">
        <f t="shared" si="4"/>
        <v>St. Andrews 1</v>
      </c>
      <c r="S5" s="119"/>
      <c r="T5" s="139"/>
      <c r="U5" s="55"/>
      <c r="V5" s="56"/>
      <c r="W5" s="57"/>
      <c r="X5" s="58"/>
      <c r="Y5" s="66">
        <f>IF(ISNA(VLOOKUP(CONCATENATE($U4, Y$2), $C$3:$G$92, 3, 0)), VLOOKUP(CONCATENATE($U4, Y$2), $K$3:$O$92, 3, 0), VLOOKUP(CONCATENATE($U4, Y$2), $C$3:$G$92, 3, 0))</f>
        <v>1</v>
      </c>
      <c r="Z5" s="67">
        <f>IF(ISNA(VLOOKUP(CONCATENATE($U4, Y$2), $C$3:$G$92, 4, 0)), VLOOKUP(CONCATENATE($U4, Y$2), $K$3:$O$92, 4,0), VLOOKUP(CONCATENATE($U4, Y$2), $C$3:$G$92, 4, 0))</f>
        <v>2</v>
      </c>
      <c r="AA5" s="68">
        <f>IF(ISNA(VLOOKUP(CONCATENATE($U4, Y$2), $C$3:$G$92, 5,0)), VLOOKUP(CONCATENATE($U4, Y$2), $K$3:$O$92, 5,0), VLOOKUP(CONCATENATE($U4, Y$2), $C$3:$G$92,5, 0))</f>
        <v>4</v>
      </c>
      <c r="AB5" s="66">
        <f>IF(ISNA(VLOOKUP(CONCATENATE($U4, AB$2), $C$3:$G$92, 3, 0)), VLOOKUP(CONCATENATE($U4, AB$2), $K$3:$O$92, 3, 0), VLOOKUP(CONCATENATE($U4, AB$2), $C$3:$G$92, 3, 0))</f>
        <v>2</v>
      </c>
      <c r="AC5" s="67">
        <f>IF(ISNA(VLOOKUP(CONCATENATE($U4, AB$2), $C$3:$G$92, 4, 0)), VLOOKUP(CONCATENATE($U4, AB$2), $K$3:$O$92, 4,0), VLOOKUP(CONCATENATE($U4, AB$2), $C$3:$G$92, 4, 0))</f>
        <v>3</v>
      </c>
      <c r="AD5" s="68">
        <f>IF(ISNA(VLOOKUP(CONCATENATE($U4, AB$2), $C$3:$G$92, 5,0)), VLOOKUP(CONCATENATE($U4, AB$2), $K$3:$O$92, 5,0), VLOOKUP(CONCATENATE($U4, AB$2), $C$3:$G$92,5, 0))</f>
        <v>1</v>
      </c>
      <c r="AE5" s="66">
        <f>IF(ISNA(VLOOKUP(CONCATENATE($U4, AE$2), $C$3:$G$92, 3, 0)), VLOOKUP(CONCATENATE($U4, AE$2), $K$3:$O$92, 3, 0), VLOOKUP(CONCATENATE($U4, AE$2), $C$3:$G$92, 3, 0))</f>
        <v>2</v>
      </c>
      <c r="AF5" s="67">
        <f>IF(ISNA(VLOOKUP(CONCATENATE($U4, AE$2), $C$3:$G$92, 4, 0)), VLOOKUP(CONCATENATE($U4, AE$2), $K$3:$O$92, 4,0), VLOOKUP(CONCATENATE($U4, AE$2), $C$3:$G$92, 4, 0))</f>
        <v>1</v>
      </c>
      <c r="AG5" s="68">
        <f>IF(ISNA(VLOOKUP(CONCATENATE($U4, AE$2), $C$3:$G$92, 5,0)), VLOOKUP(CONCATENATE($U4, AE$2), $K$3:$O$92, 5,0), VLOOKUP(CONCATENATE($U4, AE$2), $C$3:$G$92,5, 0))</f>
        <v>3</v>
      </c>
      <c r="AH5" s="66">
        <f>IF(ISNA(VLOOKUP(CONCATENATE($U4, AH$2), $C$3:$G$92, 3, 0)), VLOOKUP(CONCATENATE($U4, AH$2), $K$3:$O$92, 3, 0), VLOOKUP(CONCATENATE($U4, AH$2), $C$3:$G$92, 3, 0))</f>
        <v>3</v>
      </c>
      <c r="AI5" s="67">
        <f>IF(ISNA(VLOOKUP(CONCATENATE($U4, AH$2), $C$3:$G$92, 4, 0)), VLOOKUP(CONCATENATE($U4, AH$2), $K$3:$O$92, 4,0), VLOOKUP(CONCATENATE($U4, AH$2), $C$3:$G$92, 4, 0))</f>
        <v>6</v>
      </c>
      <c r="AJ5" s="68">
        <f>IF(ISNA(VLOOKUP(CONCATENATE($U4, AH$2), $C$3:$G$92, 5,0)), VLOOKUP(CONCATENATE($U4, AH$2), $K$3:$O$92, 5,0), VLOOKUP(CONCATENATE($U4, AH$2), $C$3:$G$92,5, 0))</f>
        <v>1</v>
      </c>
      <c r="AK5" s="22"/>
      <c r="AL5" s="21">
        <f>SUM(V5:AJ5)</f>
        <v>29</v>
      </c>
      <c r="AM5" s="32"/>
      <c r="AN5" s="49"/>
      <c r="AO5" s="49"/>
      <c r="AP5" s="51"/>
      <c r="AQ5" s="136"/>
      <c r="AR5" s="37"/>
      <c r="AS5" s="19">
        <v>2</v>
      </c>
      <c r="AT5" s="148"/>
      <c r="AU5" s="19" t="s">
        <v>73</v>
      </c>
      <c r="AV5" s="27"/>
      <c r="AW5" s="137"/>
      <c r="AX5" s="19" t="str">
        <f t="shared" ref="AX5:AX7" si="8">AU5</f>
        <v>St. Andrews 1</v>
      </c>
    </row>
    <row r="6" spans="1:50" ht="15" customHeight="1" x14ac:dyDescent="0.25">
      <c r="A6" s="76">
        <v>4</v>
      </c>
      <c r="B6" s="24" t="s">
        <v>41</v>
      </c>
      <c r="C6" s="24" t="str">
        <f t="shared" si="0"/>
        <v>OP</v>
      </c>
      <c r="D6" s="85" t="str">
        <f>IF(B6=0, "", INDEX('Pools Schedule'!AA:AA, MATCH('Pools Results'!B6, 'Pools Schedule'!AB:AB, 0)))</f>
        <v>Edinburgh 2</v>
      </c>
      <c r="E6" s="69">
        <v>2</v>
      </c>
      <c r="F6" s="70">
        <v>1</v>
      </c>
      <c r="G6" s="71">
        <v>3</v>
      </c>
      <c r="H6" s="89">
        <f t="shared" si="1"/>
        <v>6</v>
      </c>
      <c r="I6" s="24" t="s">
        <v>62</v>
      </c>
      <c r="J6" s="24" t="s">
        <v>42</v>
      </c>
      <c r="K6" s="24" t="str">
        <f t="shared" si="2"/>
        <v>PO</v>
      </c>
      <c r="L6" s="85" t="str">
        <f>IF(J6=0, "", INDEX('Pools Schedule'!$AA:$AA, MATCH('Pools Results'!J6, 'Pools Schedule'!$AB:$AB, 0)))</f>
        <v>Dundee 1</v>
      </c>
      <c r="M6" s="69">
        <v>4</v>
      </c>
      <c r="N6" s="70">
        <v>5</v>
      </c>
      <c r="O6" s="71">
        <v>6</v>
      </c>
      <c r="P6" s="89">
        <f t="shared" si="3"/>
        <v>15</v>
      </c>
      <c r="Q6" s="77" t="str">
        <f t="shared" si="4"/>
        <v>Edinburgh 2</v>
      </c>
      <c r="S6" s="119">
        <f t="shared" ref="S6" si="9">AQ6</f>
        <v>6</v>
      </c>
      <c r="T6" s="138" t="str">
        <f>INDEX('Pools Schedule'!$AA:$AA, MATCH('Pools Results'!U6, 'Pools Schedule'!$AB:$AB, 0))</f>
        <v>Strathclyde 2</v>
      </c>
      <c r="U6" s="54" t="s">
        <v>32</v>
      </c>
      <c r="V6" s="140">
        <f>IF(V7&gt;0, IF(SUM(V7:X7)&lt;=10, 1, 0), " ")</f>
        <v>0</v>
      </c>
      <c r="W6" s="141"/>
      <c r="X6" s="141"/>
      <c r="Y6" s="45"/>
      <c r="Z6" s="46"/>
      <c r="AA6" s="46"/>
      <c r="AB6" s="140">
        <f>IF(AB7&gt;0, IF(SUM(AB7:AD7)&lt;=10, 1, 0), " ")</f>
        <v>1</v>
      </c>
      <c r="AC6" s="141"/>
      <c r="AD6" s="141"/>
      <c r="AE6" s="140">
        <f t="shared" ref="AE6" si="10">IF(AE7&gt;0, IF(SUM(AE7:AG7)&lt;=10, 1, 0), " ")</f>
        <v>1</v>
      </c>
      <c r="AF6" s="141"/>
      <c r="AG6" s="141"/>
      <c r="AH6" s="140">
        <f t="shared" ref="AH6" si="11">IF(AH7&gt;0, IF(SUM(AH7:AJ7)&lt;=10, 1, 0), " ")</f>
        <v>1</v>
      </c>
      <c r="AI6" s="141"/>
      <c r="AJ6" s="141"/>
      <c r="AK6" s="22">
        <f t="shared" ref="AK6:AK12" si="12">SUM(V6:AJ6)</f>
        <v>3</v>
      </c>
      <c r="AL6" s="21"/>
      <c r="AM6" s="32">
        <f>AK6/(COUNTIF(V6:AJ6,0)+COUNTIF(V6:AJ6, 1))</f>
        <v>0.75</v>
      </c>
      <c r="AN6" s="49">
        <f>SUMIF(V$14:AJ$14, AK6,V6:AJ6)</f>
        <v>0</v>
      </c>
      <c r="AO6" s="49">
        <f>SUMIF(V$15:AJ$15, AK6,V7:AJ7)</f>
        <v>0</v>
      </c>
      <c r="AP6" s="107">
        <f>AM6-(0.001*(AL7/(COUNTIF(V6:AJ6,0)+COUNTIF(V6:AJ6, 1))))</f>
        <v>0.74</v>
      </c>
      <c r="AQ6" s="135">
        <f t="shared" ref="AQ6" si="13">RANK(AP6, AP$4:AP$61)</f>
        <v>6</v>
      </c>
      <c r="AR6" s="37"/>
      <c r="AS6" s="19">
        <v>3</v>
      </c>
      <c r="AT6" s="148"/>
      <c r="AU6" s="19" t="s">
        <v>15</v>
      </c>
      <c r="AV6" s="27"/>
      <c r="AW6" s="137"/>
      <c r="AX6" s="19" t="str">
        <f t="shared" si="8"/>
        <v>Edinburgh 1</v>
      </c>
    </row>
    <row r="7" spans="1:50" x14ac:dyDescent="0.25">
      <c r="A7" s="76">
        <v>5</v>
      </c>
      <c r="B7" s="24" t="s">
        <v>33</v>
      </c>
      <c r="C7" s="24" t="str">
        <f t="shared" si="0"/>
        <v>CB</v>
      </c>
      <c r="D7" s="85" t="str">
        <f>IF(B7=0, "", INDEX('Pools Schedule'!AA:AA, MATCH('Pools Results'!B7, 'Pools Schedule'!AB:AB, 0)))</f>
        <v>St. Andrews 2</v>
      </c>
      <c r="E7" s="69">
        <v>6</v>
      </c>
      <c r="F7" s="70">
        <v>3</v>
      </c>
      <c r="G7" s="71">
        <v>2</v>
      </c>
      <c r="H7" s="89">
        <f t="shared" si="1"/>
        <v>11</v>
      </c>
      <c r="I7" s="24" t="s">
        <v>62</v>
      </c>
      <c r="J7" s="24" t="s">
        <v>32</v>
      </c>
      <c r="K7" s="24" t="str">
        <f t="shared" si="2"/>
        <v>BC</v>
      </c>
      <c r="L7" s="85" t="str">
        <f>IF(J7=0, "", INDEX('Pools Schedule'!$AA:$AA, MATCH('Pools Results'!J7, 'Pools Schedule'!$AB:$AB, 0)))</f>
        <v>Strathclyde 2</v>
      </c>
      <c r="M7" s="69">
        <v>1</v>
      </c>
      <c r="N7" s="70">
        <v>4</v>
      </c>
      <c r="O7" s="71">
        <v>5</v>
      </c>
      <c r="P7" s="89">
        <f t="shared" si="3"/>
        <v>10</v>
      </c>
      <c r="Q7" s="77" t="str">
        <f t="shared" si="4"/>
        <v>Strathclyde 2</v>
      </c>
      <c r="S7" s="119"/>
      <c r="T7" s="139"/>
      <c r="U7" s="55"/>
      <c r="V7" s="66">
        <f>IF(ISNA(VLOOKUP(CONCATENATE($U6, V$2), $C$3:$G$92, 3, 0)), VLOOKUP(CONCATENATE($U6, V$2), $K$3:$O$92, 3, 0), VLOOKUP(CONCATENATE($U6, V$2), $C$3:$G$92, 3, 0))</f>
        <v>6</v>
      </c>
      <c r="W7" s="67">
        <f>IF(ISNA(VLOOKUP(CONCATENATE($U6, V$2), $C$3:$G$92, 4, 0)), VLOOKUP(CONCATENATE($U6, V$2), $K$3:$O$92, 4,0), VLOOKUP(CONCATENATE($U6, V$2), $C$3:$G$92, 4, 0))</f>
        <v>5</v>
      </c>
      <c r="X7" s="68">
        <f>IF(ISNA(VLOOKUP(CONCATENATE($U6, V$2), $C$3:$G$92, 5,0)), VLOOKUP(CONCATENATE($U6, V$2), $K$3:$O$92, 5,0), VLOOKUP(CONCATENATE($U6, V$2), $C$3:$G$92,5, 0))</f>
        <v>3</v>
      </c>
      <c r="Y7" s="56"/>
      <c r="Z7" s="57"/>
      <c r="AA7" s="58"/>
      <c r="AB7" s="66">
        <f>IF(ISNA(VLOOKUP(CONCATENATE($U6, AB$2), $C$3:$G$92, 3, 0)), VLOOKUP(CONCATENATE($U6, AB$2), $K$3:$O$92, 3, 0), VLOOKUP(CONCATENATE($U6, AB$2), $C$3:$G$92, 3, 0))</f>
        <v>1</v>
      </c>
      <c r="AC7" s="67">
        <f>IF(ISNA(VLOOKUP(CONCATENATE($U6, AB$2), $C$3:$G$92, 4, 0)), VLOOKUP(CONCATENATE($U6, AB$2), $K$3:$O$92, 4,0), VLOOKUP(CONCATENATE($U6, AB$2), $C$3:$G$92, 4, 0))</f>
        <v>4</v>
      </c>
      <c r="AD7" s="68">
        <f>IF(ISNA(VLOOKUP(CONCATENATE($U6, AB$2), $C$3:$G$92, 5,0)), VLOOKUP(CONCATENATE($U6, AB$2), $K$3:$O$92, 5,0), VLOOKUP(CONCATENATE($U6, AB$2), $C$3:$G$92,5, 0))</f>
        <v>5</v>
      </c>
      <c r="AE7" s="66">
        <f>IF(ISNA(VLOOKUP(CONCATENATE($U6, AE$2), $C$3:$G$92, 3, 0)), VLOOKUP(CONCATENATE($U6, AE$2), $K$3:$O$92, 3, 0), VLOOKUP(CONCATENATE($U6, AE$2), $C$3:$G$92, 3, 0))</f>
        <v>1</v>
      </c>
      <c r="AF7" s="67">
        <f>IF(ISNA(VLOOKUP(CONCATENATE($U6, AE$2), $C$3:$G$92, 4, 0)), VLOOKUP(CONCATENATE($U6, AE$2), $K$3:$O$92, 4,0), VLOOKUP(CONCATENATE($U6, AE$2), $C$3:$G$92, 4, 0))</f>
        <v>3</v>
      </c>
      <c r="AG7" s="68">
        <f>IF(ISNA(VLOOKUP(CONCATENATE($U6, AE$2), $C$3:$G$92, 5,0)), VLOOKUP(CONCATENATE($U6, AE$2), $K$3:$O$92, 5,0), VLOOKUP(CONCATENATE($U6, AE$2), $C$3:$G$92,5, 0))</f>
        <v>6</v>
      </c>
      <c r="AH7" s="66">
        <f>IF(ISNA(VLOOKUP(CONCATENATE($U6, AH$2), $C$3:$G$92, 3, 0)), VLOOKUP(CONCATENATE($U6, AH$2), $K$3:$O$92, 3, 0), VLOOKUP(CONCATENATE($U6, AH$2), $C$3:$G$92, 3, 0))</f>
        <v>1</v>
      </c>
      <c r="AI7" s="67">
        <f>IF(ISNA(VLOOKUP(CONCATENATE($U6, AH$2), $C$3:$G$92, 4, 0)), VLOOKUP(CONCATENATE($U6, AH$2), $K$3:$O$92, 4,0), VLOOKUP(CONCATENATE($U6, AH$2), $C$3:$G$92, 4, 0))</f>
        <v>2</v>
      </c>
      <c r="AJ7" s="68">
        <f>IF(ISNA(VLOOKUP(CONCATENATE($U6, AH$2), $C$3:$G$92, 5,0)), VLOOKUP(CONCATENATE($U6, AH$2), $K$3:$O$92, 5,0), VLOOKUP(CONCATENATE($U6, AH$2), $C$3:$G$92,5, 0))</f>
        <v>3</v>
      </c>
      <c r="AK7" s="22"/>
      <c r="AL7" s="21">
        <f>SUM(V7:AJ7)</f>
        <v>40</v>
      </c>
      <c r="AM7" s="32"/>
      <c r="AN7" s="49"/>
      <c r="AO7" s="49"/>
      <c r="AP7" s="51"/>
      <c r="AQ7" s="136"/>
      <c r="AR7" s="37"/>
      <c r="AS7" s="33">
        <v>4</v>
      </c>
      <c r="AT7" s="148"/>
      <c r="AU7" s="19" t="s">
        <v>108</v>
      </c>
      <c r="AV7" s="28"/>
      <c r="AW7" s="137"/>
      <c r="AX7" s="19" t="str">
        <f t="shared" si="8"/>
        <v>Strathclyde 1</v>
      </c>
    </row>
    <row r="8" spans="1:50" ht="15" customHeight="1" x14ac:dyDescent="0.25">
      <c r="A8" s="76">
        <v>6</v>
      </c>
      <c r="B8" s="24" t="s">
        <v>44</v>
      </c>
      <c r="C8" s="24" t="str">
        <f t="shared" si="0"/>
        <v>HG</v>
      </c>
      <c r="D8" s="85" t="str">
        <f>IF(B8=0, "", INDEX('Pools Schedule'!AA:AA, MATCH('Pools Results'!B8, 'Pools Schedule'!AB:AB, 0)))</f>
        <v>Strathclyde 3</v>
      </c>
      <c r="E8" s="69">
        <v>6</v>
      </c>
      <c r="F8" s="70">
        <v>5</v>
      </c>
      <c r="G8" s="71">
        <v>3</v>
      </c>
      <c r="H8" s="89">
        <f t="shared" si="1"/>
        <v>14</v>
      </c>
      <c r="I8" s="24" t="s">
        <v>62</v>
      </c>
      <c r="J8" s="24" t="s">
        <v>43</v>
      </c>
      <c r="K8" s="24" t="str">
        <f t="shared" si="2"/>
        <v>GH</v>
      </c>
      <c r="L8" s="85" t="str">
        <f>IF(J8=0, "", INDEX('Pools Schedule'!$AA:$AA, MATCH('Pools Results'!J8, 'Pools Schedule'!$AB:$AB, 0)))</f>
        <v>Glasgow 1</v>
      </c>
      <c r="M8" s="69">
        <v>1</v>
      </c>
      <c r="N8" s="70">
        <v>2</v>
      </c>
      <c r="O8" s="71">
        <v>4</v>
      </c>
      <c r="P8" s="89">
        <f t="shared" si="3"/>
        <v>7</v>
      </c>
      <c r="Q8" s="77" t="str">
        <f t="shared" si="4"/>
        <v>Glasgow 1</v>
      </c>
      <c r="S8" s="119">
        <f t="shared" ref="S8" si="14">AQ8</f>
        <v>9</v>
      </c>
      <c r="T8" s="138" t="str">
        <f>INDEX('Pools Schedule'!$AA:$AA, MATCH('Pools Results'!U8, 'Pools Schedule'!$AB:$AB, 0))</f>
        <v>St. Andrews 2</v>
      </c>
      <c r="U8" s="54" t="s">
        <v>33</v>
      </c>
      <c r="V8" s="140">
        <f>IF(V9&gt;0, IF(SUM(V9:X9)&lt;=10, 1, 0), " ")</f>
        <v>0</v>
      </c>
      <c r="W8" s="141"/>
      <c r="X8" s="141"/>
      <c r="Y8" s="140">
        <f>IF(Y9&gt;0, IF(SUM(Y9:AA9)&lt;=10, 1, 0), " ")</f>
        <v>0</v>
      </c>
      <c r="Z8" s="141"/>
      <c r="AA8" s="141"/>
      <c r="AB8" s="143"/>
      <c r="AC8" s="144"/>
      <c r="AD8" s="144"/>
      <c r="AE8" s="140">
        <f>IF(AE9&gt;0, IF(SUM(AE9:AG9)&lt;=10, 1, 0), " ")</f>
        <v>1</v>
      </c>
      <c r="AF8" s="141"/>
      <c r="AG8" s="141"/>
      <c r="AH8" s="140">
        <f t="shared" ref="AH8" si="15">IF(AH9&gt;0, IF(SUM(AH9:AJ9)&lt;=10, 1, 0), " ")</f>
        <v>1</v>
      </c>
      <c r="AI8" s="141"/>
      <c r="AJ8" s="141"/>
      <c r="AK8" s="22">
        <f t="shared" si="12"/>
        <v>2</v>
      </c>
      <c r="AL8" s="21"/>
      <c r="AM8" s="32">
        <f>AK8/(COUNTIF(V8:AJ8,0)+COUNTIF(V8:AJ8, 1))</f>
        <v>0.5</v>
      </c>
      <c r="AN8" s="49">
        <f>SUMIF(V$14:AJ$14, AK8,V8:AJ8)</f>
        <v>0</v>
      </c>
      <c r="AO8" s="49">
        <f>SUMIF(V$15:AJ$15, AK8,V9:AJ9)</f>
        <v>0</v>
      </c>
      <c r="AP8" s="107">
        <f>AM8-(0.001*(AL9/(COUNTIF(V8:AJ8,0)+COUNTIF(V8:AJ8, 1))))</f>
        <v>0.49</v>
      </c>
      <c r="AQ8" s="135">
        <f t="shared" ref="AQ8" si="16">RANK(AP8, AP$4:AP$61)</f>
        <v>9</v>
      </c>
      <c r="AR8" s="37"/>
      <c r="AS8" s="33">
        <v>5</v>
      </c>
      <c r="AT8" s="148"/>
      <c r="AU8" s="19" t="str">
        <f t="shared" ref="AU8:AU19" si="17">VLOOKUP(AS8,S$4:AO$61,2,0)</f>
        <v>Glasgow 1</v>
      </c>
      <c r="AV8" s="25"/>
      <c r="AW8" s="137"/>
      <c r="AX8" s="19">
        <f>AV8</f>
        <v>0</v>
      </c>
    </row>
    <row r="9" spans="1:50" x14ac:dyDescent="0.25">
      <c r="A9" s="76">
        <v>7</v>
      </c>
      <c r="B9" s="24" t="s">
        <v>35</v>
      </c>
      <c r="C9" s="24" t="str">
        <f t="shared" si="0"/>
        <v>KM</v>
      </c>
      <c r="D9" s="85" t="str">
        <f>IF(B9=0, "", INDEX('Pools Schedule'!AA:AA, MATCH('Pools Results'!B9, 'Pools Schedule'!AB:AB, 0)))</f>
        <v>St. Andrews 1</v>
      </c>
      <c r="E9" s="69">
        <v>1</v>
      </c>
      <c r="F9" s="70">
        <v>2</v>
      </c>
      <c r="G9" s="71">
        <v>3</v>
      </c>
      <c r="H9" s="89">
        <f t="shared" si="1"/>
        <v>6</v>
      </c>
      <c r="I9" s="24" t="s">
        <v>62</v>
      </c>
      <c r="J9" s="24" t="s">
        <v>37</v>
      </c>
      <c r="K9" s="24" t="str">
        <f t="shared" si="2"/>
        <v>MK</v>
      </c>
      <c r="L9" s="85" t="str">
        <f>IF(J9=0, "", INDEX('Pools Schedule'!$AA:$AA, MATCH('Pools Results'!J9, 'Pools Schedule'!$AB:$AB, 0)))</f>
        <v>Dundee 2</v>
      </c>
      <c r="M9" s="69">
        <v>4</v>
      </c>
      <c r="N9" s="70">
        <v>5</v>
      </c>
      <c r="O9" s="71">
        <v>6</v>
      </c>
      <c r="P9" s="89">
        <f t="shared" si="3"/>
        <v>15</v>
      </c>
      <c r="Q9" s="77" t="str">
        <f t="shared" si="4"/>
        <v>St. Andrews 1</v>
      </c>
      <c r="S9" s="119"/>
      <c r="T9" s="139"/>
      <c r="U9" s="55"/>
      <c r="V9" s="66">
        <f>IF(ISNA(VLOOKUP(CONCATENATE($U8, V$2), $C$3:$G$92, 3, 0)), VLOOKUP(CONCATENATE($U8, V$2), $K$3:$O$92, 3, 0), VLOOKUP(CONCATENATE($U8, V$2), $C$3:$G$92, 3, 0))</f>
        <v>6</v>
      </c>
      <c r="W9" s="67">
        <f>IF(ISNA(VLOOKUP(CONCATENATE($U8, V$2), $C$3:$G$92, 4, 0)), VLOOKUP(CONCATENATE($U8, V$2), $K$3:$O$92, 4,0), VLOOKUP(CONCATENATE($U8, V$2), $C$3:$G$92, 4, 0))</f>
        <v>4</v>
      </c>
      <c r="X9" s="68">
        <f>IF(ISNA(VLOOKUP(CONCATENATE($U8, V$2), $C$3:$G$92, 5,0)), VLOOKUP(CONCATENATE($U8, V$2), $K$3:$O$92, 5,0), VLOOKUP(CONCATENATE($U8, V$2), $C$3:$G$92,5, 0))</f>
        <v>5</v>
      </c>
      <c r="Y9" s="66">
        <f>IF(ISNA(VLOOKUP(CONCATENATE($U8, Y$2), $C$3:$G$92, 3, 0)), VLOOKUP(CONCATENATE($U8, Y$2), $K$3:$O$92, 3, 0), VLOOKUP(CONCATENATE($U8, Y$2), $C$3:$G$92, 3, 0))</f>
        <v>6</v>
      </c>
      <c r="Z9" s="67">
        <f>IF(ISNA(VLOOKUP(CONCATENATE($U8, Y$2), $C$3:$G$92, 4, 0)), VLOOKUP(CONCATENATE($U8, Y$2), $K$3:$O$92, 4,0), VLOOKUP(CONCATENATE($U8, Y$2), $C$3:$G$92, 4, 0))</f>
        <v>3</v>
      </c>
      <c r="AA9" s="68">
        <f>IF(ISNA(VLOOKUP(CONCATENATE($U8, Y$2), $C$3:$G$92, 5,0)), VLOOKUP(CONCATENATE($U8, Y$2), $K$3:$O$92, 5,0), VLOOKUP(CONCATENATE($U8, Y$2), $C$3:$G$92,5, 0))</f>
        <v>2</v>
      </c>
      <c r="AB9" s="56"/>
      <c r="AC9" s="57"/>
      <c r="AD9" s="58"/>
      <c r="AE9" s="66">
        <f>IF(ISNA(VLOOKUP(CONCATENATE($U8, AE$2), $C$3:$G$92, 3, 0)), VLOOKUP(CONCATENATE($U8, AE$2), $K$3:$O$92, 3, 0), VLOOKUP(CONCATENATE($U8, AE$2), $C$3:$G$92, 3, 0))</f>
        <v>1</v>
      </c>
      <c r="AF9" s="67">
        <f>IF(ISNA(VLOOKUP(CONCATENATE($U8, AE$2), $C$3:$G$92, 4, 0)), VLOOKUP(CONCATENATE($U8, AE$2), $K$3:$O$92, 4,0), VLOOKUP(CONCATENATE($U8, AE$2), $C$3:$G$92, 4, 0))</f>
        <v>2</v>
      </c>
      <c r="AG9" s="68">
        <f>IF(ISNA(VLOOKUP(CONCATENATE($U8, AE$2), $C$3:$G$92, 5,0)), VLOOKUP(CONCATENATE($U8, AE$2), $K$3:$O$92, 5,0), VLOOKUP(CONCATENATE($U8, AE$2), $C$3:$G$92,5, 0))</f>
        <v>3</v>
      </c>
      <c r="AH9" s="66">
        <f>IF(ISNA(VLOOKUP(CONCATENATE($U8, AH$2), $C$3:$G$92, 3, 0)), VLOOKUP(CONCATENATE($U8, AH$2), $K$3:$O$92, 3, 0), VLOOKUP(CONCATENATE($U8, AH$2), $C$3:$G$92, 3, 0))</f>
        <v>4</v>
      </c>
      <c r="AI9" s="67">
        <f>IF(ISNA(VLOOKUP(CONCATENATE($U8, AH$2), $C$3:$G$92, 4, 0)), VLOOKUP(CONCATENATE($U8, AH$2), $K$3:$O$92, 4,0), VLOOKUP(CONCATENATE($U8, AH$2), $C$3:$G$92, 4, 0))</f>
        <v>3</v>
      </c>
      <c r="AJ9" s="68">
        <f>IF(ISNA(VLOOKUP(CONCATENATE($U8, AH$2), $C$3:$G$92, 5,0)), VLOOKUP(CONCATENATE($U8, AH$2), $K$3:$O$92, 5,0), VLOOKUP(CONCATENATE($U8, AH$2), $C$3:$G$92,5, 0))</f>
        <v>1</v>
      </c>
      <c r="AK9" s="22"/>
      <c r="AL9" s="21">
        <f>SUM(V9:AJ9)</f>
        <v>40</v>
      </c>
      <c r="AM9" s="32"/>
      <c r="AN9" s="49"/>
      <c r="AO9" s="49"/>
      <c r="AP9" s="51"/>
      <c r="AQ9" s="136"/>
      <c r="AR9" s="37"/>
      <c r="AS9" s="33">
        <v>6</v>
      </c>
      <c r="AT9" s="151" t="s">
        <v>52</v>
      </c>
      <c r="AU9" s="19" t="str">
        <f t="shared" si="17"/>
        <v>Strathclyde 2</v>
      </c>
      <c r="AV9" s="25"/>
      <c r="AW9" s="142" t="s">
        <v>52</v>
      </c>
      <c r="AX9" s="19">
        <f>AV9</f>
        <v>0</v>
      </c>
    </row>
    <row r="10" spans="1:50" ht="15" customHeight="1" x14ac:dyDescent="0.25">
      <c r="A10" s="76">
        <v>8</v>
      </c>
      <c r="B10" s="24" t="s">
        <v>41</v>
      </c>
      <c r="C10" s="24" t="str">
        <f t="shared" si="0"/>
        <v>OQ</v>
      </c>
      <c r="D10" s="85" t="str">
        <f>IF(B10=0, "", INDEX('Pools Schedule'!AA:AA, MATCH('Pools Results'!B10, 'Pools Schedule'!AB:AB, 0)))</f>
        <v>Edinburgh 2</v>
      </c>
      <c r="E10" s="69">
        <v>1</v>
      </c>
      <c r="F10" s="70">
        <v>3</v>
      </c>
      <c r="G10" s="71">
        <v>2</v>
      </c>
      <c r="H10" s="89">
        <f t="shared" si="1"/>
        <v>6</v>
      </c>
      <c r="I10" s="24" t="s">
        <v>62</v>
      </c>
      <c r="J10" s="24" t="s">
        <v>45</v>
      </c>
      <c r="K10" s="24" t="str">
        <f t="shared" si="2"/>
        <v>QO</v>
      </c>
      <c r="L10" s="85" t="str">
        <f>IF(J10=0, "", INDEX('Pools Schedule'!$AA:$AA, MATCH('Pools Results'!J10, 'Pools Schedule'!$AB:$AB, 0)))</f>
        <v>Edinburgh 3</v>
      </c>
      <c r="M10" s="69">
        <v>6</v>
      </c>
      <c r="N10" s="70">
        <v>4</v>
      </c>
      <c r="O10" s="71">
        <v>5</v>
      </c>
      <c r="P10" s="89">
        <f t="shared" si="3"/>
        <v>15</v>
      </c>
      <c r="Q10" s="77" t="str">
        <f t="shared" si="4"/>
        <v>Edinburgh 2</v>
      </c>
      <c r="S10" s="119">
        <f t="shared" ref="S10" si="18">AQ10</f>
        <v>16</v>
      </c>
      <c r="T10" s="138" t="str">
        <f>INDEX('Pools Schedule'!$AA:$AA, MATCH('Pools Results'!U10, 'Pools Schedule'!$AB:$AB, 0))</f>
        <v>Glasgow 3</v>
      </c>
      <c r="U10" s="54" t="s">
        <v>34</v>
      </c>
      <c r="V10" s="140">
        <f>IF(V11&gt;0, IF(SUM(V11:X11)&lt;=10, 1, 0), " ")</f>
        <v>0</v>
      </c>
      <c r="W10" s="141"/>
      <c r="X10" s="141"/>
      <c r="Y10" s="140">
        <f t="shared" ref="Y10" si="19">IF(Y11&gt;0, IF(SUM(Y11:AA11)&lt;=10, 1, 0), " ")</f>
        <v>0</v>
      </c>
      <c r="Z10" s="141"/>
      <c r="AA10" s="141"/>
      <c r="AB10" s="140">
        <f t="shared" ref="AB10" si="20">IF(AB11&gt;0, IF(SUM(AB11:AD11)&lt;=10, 1, 0), " ")</f>
        <v>0</v>
      </c>
      <c r="AC10" s="141"/>
      <c r="AD10" s="141"/>
      <c r="AE10" s="143"/>
      <c r="AF10" s="144"/>
      <c r="AG10" s="144"/>
      <c r="AH10" s="140">
        <f t="shared" ref="AH10" si="21">IF(AH11&gt;0, IF(SUM(AH11:AJ11)&lt;=10, 1, 0), " ")</f>
        <v>0</v>
      </c>
      <c r="AI10" s="141"/>
      <c r="AJ10" s="141"/>
      <c r="AK10" s="22">
        <f t="shared" si="12"/>
        <v>0</v>
      </c>
      <c r="AL10" s="21"/>
      <c r="AM10" s="32">
        <f>AK10/(COUNTIF(V10:AJ10,0)+COUNTIF(V10:AJ10, 1))</f>
        <v>0</v>
      </c>
      <c r="AN10" s="49">
        <f>SUMIF(V$14:AJ$14, AK10,V10:AJ10)</f>
        <v>0</v>
      </c>
      <c r="AO10" s="49">
        <f>SUMIF(V$15:AJ$15, AK10,V11:AJ11)</f>
        <v>0</v>
      </c>
      <c r="AP10" s="107">
        <f>AM10-(0.001*(AL11/(COUNTIF(V10:AJ10,0)+COUNTIF(V10:AJ10, 1))))</f>
        <v>-1.35E-2</v>
      </c>
      <c r="AQ10" s="135">
        <f t="shared" ref="AQ10" si="22">RANK(AP10, AP$4:AP$61)</f>
        <v>16</v>
      </c>
      <c r="AR10" s="37"/>
      <c r="AS10" s="33">
        <v>7</v>
      </c>
      <c r="AT10" s="151"/>
      <c r="AU10" s="19" t="str">
        <f t="shared" si="17"/>
        <v>Glasgow 2</v>
      </c>
      <c r="AV10" s="26"/>
      <c r="AW10" s="142"/>
      <c r="AX10" s="19" t="str">
        <f t="shared" ref="AX10:AX17" si="23">AU10</f>
        <v>Glasgow 2</v>
      </c>
    </row>
    <row r="11" spans="1:50" x14ac:dyDescent="0.25">
      <c r="A11" s="76">
        <v>9</v>
      </c>
      <c r="B11" s="24" t="s">
        <v>33</v>
      </c>
      <c r="C11" s="24" t="str">
        <f t="shared" si="0"/>
        <v>CD</v>
      </c>
      <c r="D11" s="85" t="str">
        <f>IF(B11=0, "", INDEX('Pools Schedule'!AA:AA, MATCH('Pools Results'!B11, 'Pools Schedule'!AB:AB, 0)))</f>
        <v>St. Andrews 2</v>
      </c>
      <c r="E11" s="69">
        <v>1</v>
      </c>
      <c r="F11" s="70">
        <v>2</v>
      </c>
      <c r="G11" s="71">
        <v>3</v>
      </c>
      <c r="H11" s="89">
        <f t="shared" si="1"/>
        <v>6</v>
      </c>
      <c r="I11" s="24" t="s">
        <v>62</v>
      </c>
      <c r="J11" s="24" t="s">
        <v>34</v>
      </c>
      <c r="K11" s="24" t="str">
        <f t="shared" si="2"/>
        <v>DC</v>
      </c>
      <c r="L11" s="85" t="str">
        <f>IF(J11=0, "", INDEX('Pools Schedule'!$AA:$AA, MATCH('Pools Results'!J11, 'Pools Schedule'!$AB:$AB, 0)))</f>
        <v>Glasgow 3</v>
      </c>
      <c r="M11" s="69">
        <v>4</v>
      </c>
      <c r="N11" s="70">
        <v>5</v>
      </c>
      <c r="O11" s="71">
        <v>6</v>
      </c>
      <c r="P11" s="89">
        <f t="shared" si="3"/>
        <v>15</v>
      </c>
      <c r="Q11" s="77" t="str">
        <f t="shared" si="4"/>
        <v>St. Andrews 2</v>
      </c>
      <c r="S11" s="119"/>
      <c r="T11" s="139"/>
      <c r="U11" s="55"/>
      <c r="V11" s="66">
        <f>IF(ISNA(VLOOKUP(CONCATENATE($U10, V$2), $C$3:$G$92, 3, 0)), VLOOKUP(CONCATENATE($U10, V$2), $K$3:$O$92, 3, 0), VLOOKUP(CONCATENATE($U10, V$2), $C$3:$G$92, 3, 0))</f>
        <v>5</v>
      </c>
      <c r="W11" s="67">
        <f>IF(ISNA(VLOOKUP(CONCATENATE($U10, V$2), $C$3:$G$92, 4, 0)), VLOOKUP(CONCATENATE($U10, V$2), $K$3:$O$92, 4,0), VLOOKUP(CONCATENATE($U10, V$2), $C$3:$G$92, 4, 0))</f>
        <v>6</v>
      </c>
      <c r="X11" s="68">
        <f>IF(ISNA(VLOOKUP(CONCATENATE($U10, V$2), $C$3:$G$92, 5,0)), VLOOKUP(CONCATENATE($U10, V$2), $K$3:$O$92, 5,0), VLOOKUP(CONCATENATE($U10, V$2), $C$3:$G$92,5, 0))</f>
        <v>4</v>
      </c>
      <c r="Y11" s="66">
        <f>IF(ISNA(VLOOKUP(CONCATENATE($U10, Y$2), $C$3:$G$92, 3, 0)), VLOOKUP(CONCATENATE($U10, Y$2), $K$3:$O$92, 3, 0), VLOOKUP(CONCATENATE($U10, Y$2), $C$3:$G$92, 3, 0))</f>
        <v>2</v>
      </c>
      <c r="Z11" s="67">
        <f>IF(ISNA(VLOOKUP(CONCATENATE($U10, Y$2), $C$3:$G$92, 4, 0)), VLOOKUP(CONCATENATE($U10, Y$2), $K$3:$O$92, 4,0), VLOOKUP(CONCATENATE($U10, Y$2), $C$3:$G$92, 4, 0))</f>
        <v>4</v>
      </c>
      <c r="AA11" s="68">
        <f>IF(ISNA(VLOOKUP(CONCATENATE($U10, Y$2), $C$3:$G$92, 5,0)), VLOOKUP(CONCATENATE($U10, Y$2), $K$3:$O$92, 5,0), VLOOKUP(CONCATENATE($U10, Y$2), $C$3:$G$92,5, 0))</f>
        <v>6</v>
      </c>
      <c r="AB11" s="66">
        <f>IF(ISNA(VLOOKUP(CONCATENATE($U10, AB$2), $C$3:$G$92, 3, 0)), VLOOKUP(CONCATENATE($U10, AB$2), $K$3:$O$92, 3, 0), VLOOKUP(CONCATENATE($U10, AB$2), $C$3:$G$92, 3, 0))</f>
        <v>4</v>
      </c>
      <c r="AC11" s="67">
        <f>IF(ISNA(VLOOKUP(CONCATENATE($U10, AB$2), $C$3:$G$92, 4, 0)), VLOOKUP(CONCATENATE($U10, AB$2), $K$3:$O$92, 4,0), VLOOKUP(CONCATENATE($U10, AB$2), $C$3:$G$92, 4, 0))</f>
        <v>5</v>
      </c>
      <c r="AD11" s="68">
        <f>IF(ISNA(VLOOKUP(CONCATENATE($U10, AB$2), $C$3:$G$92, 5,0)), VLOOKUP(CONCATENATE($U10, AB$2), $K$3:$O$92, 5,0), VLOOKUP(CONCATENATE($U10, AB$2), $C$3:$G$92,5, 0))</f>
        <v>6</v>
      </c>
      <c r="AE11" s="56"/>
      <c r="AF11" s="57"/>
      <c r="AG11" s="58"/>
      <c r="AH11" s="66">
        <f>IF(ISNA(VLOOKUP(CONCATENATE($U10, AH$2), $C$3:$G$92, 3, 0)), VLOOKUP(CONCATENATE($U10, AH$2), $K$3:$O$92, 3, 0), VLOOKUP(CONCATENATE($U10, AH$2), $C$3:$G$92, 3, 0))</f>
        <v>4</v>
      </c>
      <c r="AI11" s="67">
        <f>IF(ISNA(VLOOKUP(CONCATENATE($U10, AH$2), $C$3:$G$92, 4, 0)), VLOOKUP(CONCATENATE($U10, AH$2), $K$3:$O$92, 4,0), VLOOKUP(CONCATENATE($U10, AH$2), $C$3:$G$92, 4, 0))</f>
        <v>3</v>
      </c>
      <c r="AJ11" s="68">
        <f>IF(ISNA(VLOOKUP(CONCATENATE($U10, AH$2), $C$3:$G$92, 5,0)), VLOOKUP(CONCATENATE($U10, AH$2), $K$3:$O$92, 5,0), VLOOKUP(CONCATENATE($U10, AH$2), $C$3:$G$92,5, 0))</f>
        <v>5</v>
      </c>
      <c r="AK11" s="22"/>
      <c r="AL11" s="21">
        <f>SUM(V11:AJ11)</f>
        <v>54</v>
      </c>
      <c r="AM11" s="32"/>
      <c r="AN11" s="49"/>
      <c r="AO11" s="49"/>
      <c r="AP11" s="51"/>
      <c r="AQ11" s="136"/>
      <c r="AR11" s="37"/>
      <c r="AS11" s="33">
        <v>8</v>
      </c>
      <c r="AT11" s="151"/>
      <c r="AU11" s="19" t="str">
        <f t="shared" si="17"/>
        <v>UHI 1</v>
      </c>
      <c r="AV11" s="27"/>
      <c r="AW11" s="142"/>
      <c r="AX11" s="19" t="str">
        <f t="shared" si="23"/>
        <v>UHI 1</v>
      </c>
    </row>
    <row r="12" spans="1:50" ht="15" customHeight="1" x14ac:dyDescent="0.25">
      <c r="A12" s="76">
        <v>10</v>
      </c>
      <c r="B12" s="24" t="s">
        <v>44</v>
      </c>
      <c r="C12" s="24" t="str">
        <f t="shared" si="0"/>
        <v>HI</v>
      </c>
      <c r="D12" s="85" t="str">
        <f>IF(B12=0, "", INDEX('Pools Schedule'!AA:AA, MATCH('Pools Results'!B12, 'Pools Schedule'!AB:AB, 0)))</f>
        <v>Strathclyde 3</v>
      </c>
      <c r="E12" s="69">
        <v>2</v>
      </c>
      <c r="F12" s="70">
        <v>3</v>
      </c>
      <c r="G12" s="71">
        <v>4</v>
      </c>
      <c r="H12" s="89">
        <f t="shared" si="1"/>
        <v>9</v>
      </c>
      <c r="I12" s="24" t="s">
        <v>62</v>
      </c>
      <c r="J12" s="24" t="s">
        <v>47</v>
      </c>
      <c r="K12" s="24" t="str">
        <f t="shared" si="2"/>
        <v>IH</v>
      </c>
      <c r="L12" s="85" t="str">
        <f>IF(J12=0, "", INDEX('Pools Schedule'!$AA:$AA, MATCH('Pools Results'!J12, 'Pools Schedule'!$AB:$AB, 0)))</f>
        <v>Strathclyde 4</v>
      </c>
      <c r="M12" s="69">
        <v>1</v>
      </c>
      <c r="N12" s="70">
        <v>5</v>
      </c>
      <c r="O12" s="71">
        <v>6</v>
      </c>
      <c r="P12" s="89">
        <f t="shared" si="3"/>
        <v>12</v>
      </c>
      <c r="Q12" s="77" t="str">
        <f t="shared" si="4"/>
        <v>Strathclyde 3</v>
      </c>
      <c r="S12" s="119">
        <f t="shared" ref="S12" si="24">AQ12</f>
        <v>13</v>
      </c>
      <c r="T12" s="138" t="str">
        <f>INDEX('Pools Schedule'!$AA:$AA, MATCH('Pools Results'!U12, 'Pools Schedule'!$AB:$AB, 0))</f>
        <v>St. Andrews 3</v>
      </c>
      <c r="U12" s="54" t="s">
        <v>39</v>
      </c>
      <c r="V12" s="140">
        <f t="shared" ref="V12" si="25">IF(V13&gt;0, IF(SUM(V13:X13)&lt;=10, 1, 0), " ")</f>
        <v>0</v>
      </c>
      <c r="W12" s="141"/>
      <c r="X12" s="141"/>
      <c r="Y12" s="140">
        <f t="shared" ref="Y12" si="26">IF(Y13&gt;0, IF(SUM(Y13:AA13)&lt;=10, 1, 0), " ")</f>
        <v>0</v>
      </c>
      <c r="Z12" s="141"/>
      <c r="AA12" s="141"/>
      <c r="AB12" s="140">
        <f t="shared" ref="AB12" si="27">IF(AB13&gt;0, IF(SUM(AB13:AD13)&lt;=10, 1, 0), " ")</f>
        <v>0</v>
      </c>
      <c r="AC12" s="141"/>
      <c r="AD12" s="141"/>
      <c r="AE12" s="140">
        <f t="shared" ref="AE12" si="28">IF(AE13&gt;0, IF(SUM(AE13:AG13)&lt;=10, 1, 0), " ")</f>
        <v>1</v>
      </c>
      <c r="AF12" s="141"/>
      <c r="AG12" s="141"/>
      <c r="AH12" s="143"/>
      <c r="AI12" s="144"/>
      <c r="AJ12" s="144"/>
      <c r="AK12" s="22">
        <f t="shared" si="12"/>
        <v>1</v>
      </c>
      <c r="AL12" s="21"/>
      <c r="AM12" s="32">
        <f>AK12/(COUNTIF(V12:AJ12,0)+COUNTIF(V12:AJ12, 1))</f>
        <v>0.25</v>
      </c>
      <c r="AN12" s="49">
        <f>SUMIF(V$14:AJ$14, AK12,V12:AJ12)</f>
        <v>0</v>
      </c>
      <c r="AO12" s="49">
        <f>SUMIF(V$15:AJ$15, AK12,V13:AJ13)</f>
        <v>0</v>
      </c>
      <c r="AP12" s="107">
        <f>AM12-(0.001*(AL13/(COUNTIF(V12:AJ12,0)+COUNTIF(V12:AJ12, 1))))</f>
        <v>0.23799999999999999</v>
      </c>
      <c r="AQ12" s="135">
        <f t="shared" ref="AQ12" si="29">RANK(AP12, AP$4:AP$61)</f>
        <v>13</v>
      </c>
      <c r="AR12" s="37"/>
      <c r="AS12" s="33">
        <v>9</v>
      </c>
      <c r="AT12" s="151"/>
      <c r="AU12" s="19" t="str">
        <f t="shared" si="17"/>
        <v>St. Andrews 2</v>
      </c>
      <c r="AV12" s="27"/>
      <c r="AW12" s="142"/>
      <c r="AX12" s="19" t="str">
        <f t="shared" si="23"/>
        <v>St. Andrews 2</v>
      </c>
    </row>
    <row r="13" spans="1:50" x14ac:dyDescent="0.25">
      <c r="A13" s="76">
        <v>11</v>
      </c>
      <c r="B13" s="24" t="s">
        <v>38</v>
      </c>
      <c r="C13" s="24" t="str">
        <f t="shared" si="0"/>
        <v>NM</v>
      </c>
      <c r="D13" s="85" t="str">
        <f>IF(B13=0, "", INDEX('Pools Schedule'!AA:AA, MATCH('Pools Results'!B13, 'Pools Schedule'!AB:AB, 0)))</f>
        <v>Glasgow 2</v>
      </c>
      <c r="E13" s="69">
        <v>1</v>
      </c>
      <c r="F13" s="70">
        <v>2</v>
      </c>
      <c r="G13" s="71">
        <v>3</v>
      </c>
      <c r="H13" s="89">
        <f t="shared" si="1"/>
        <v>6</v>
      </c>
      <c r="I13" s="24" t="s">
        <v>62</v>
      </c>
      <c r="J13" s="24" t="s">
        <v>37</v>
      </c>
      <c r="K13" s="24" t="str">
        <f t="shared" si="2"/>
        <v>MN</v>
      </c>
      <c r="L13" s="85" t="str">
        <f>IF(J13=0, "", INDEX('Pools Schedule'!$AA:$AA, MATCH('Pools Results'!J13, 'Pools Schedule'!$AB:$AB, 0)))</f>
        <v>Dundee 2</v>
      </c>
      <c r="M13" s="69">
        <v>4</v>
      </c>
      <c r="N13" s="70">
        <v>5</v>
      </c>
      <c r="O13" s="71">
        <v>6</v>
      </c>
      <c r="P13" s="89">
        <f t="shared" si="3"/>
        <v>15</v>
      </c>
      <c r="Q13" s="77" t="str">
        <f t="shared" si="4"/>
        <v>Glasgow 2</v>
      </c>
      <c r="S13" s="119"/>
      <c r="T13" s="139"/>
      <c r="U13" s="62"/>
      <c r="V13" s="66">
        <f>IF(ISNA(VLOOKUP(CONCATENATE($U12, V$2), $C$3:$G$92, 3, 0)), VLOOKUP(CONCATENATE($U12, V$2), $K$3:$O$92, 3, 0), VLOOKUP(CONCATENATE($U12, V$2), $C$3:$G$92, 3, 0))</f>
        <v>5</v>
      </c>
      <c r="W13" s="67">
        <f>IF(ISNA(VLOOKUP(CONCATENATE($U12, V$2), $C$3:$G$92, 4, 0)), VLOOKUP(CONCATENATE($U12, V$2), $K$3:$O$92, 4,0), VLOOKUP(CONCATENATE($U12, V$2), $C$3:$G$92, 4, 0))</f>
        <v>2</v>
      </c>
      <c r="X13" s="68">
        <f>IF(ISNA(VLOOKUP(CONCATENATE($U12, V$2), $C$3:$G$92, 5,0)), VLOOKUP(CONCATENATE($U12, V$2), $K$3:$O$92, 5,0), VLOOKUP(CONCATENATE($U12, V$2), $C$3:$G$92,5, 0))</f>
        <v>4</v>
      </c>
      <c r="Y13" s="66">
        <f>IF(ISNA(VLOOKUP(CONCATENATE($U12, Y$2), $C$3:$G$92, 3, 0)), VLOOKUP(CONCATENATE($U12, Y$2), $K$3:$O$92, 3, 0), VLOOKUP(CONCATENATE($U12, Y$2), $C$3:$G$92, 3, 0))</f>
        <v>5</v>
      </c>
      <c r="Z13" s="67">
        <f>IF(ISNA(VLOOKUP(CONCATENATE($U12, Y$2), $C$3:$G$92, 4, 0)), VLOOKUP(CONCATENATE($U12, Y$2), $K$3:$O$92, 4,0), VLOOKUP(CONCATENATE($U12, Y$2), $C$3:$G$92, 4, 0))</f>
        <v>6</v>
      </c>
      <c r="AA13" s="68">
        <f>IF(ISNA(VLOOKUP(CONCATENATE($U12, Y$2), $C$3:$G$92, 5,0)), VLOOKUP(CONCATENATE($U12, Y$2), $K$3:$O$92, 5,0), VLOOKUP(CONCATENATE($U12, Y$2), $C$3:$G$92,5, 0))</f>
        <v>4</v>
      </c>
      <c r="AB13" s="66">
        <f>IF(ISNA(VLOOKUP(CONCATENATE($U12, AB$2), $C$3:$G$92, 3, 0)), VLOOKUP(CONCATENATE($U12, AB$2), $K$3:$O$92, 3, 0), VLOOKUP(CONCATENATE($U12, AB$2), $C$3:$G$92, 3, 0))</f>
        <v>2</v>
      </c>
      <c r="AC13" s="67">
        <f>IF(ISNA(VLOOKUP(CONCATENATE($U12, AB$2), $C$3:$G$92, 4, 0)), VLOOKUP(CONCATENATE($U12, AB$2), $K$3:$O$92, 4,0), VLOOKUP(CONCATENATE($U12, AB$2), $C$3:$G$92, 4, 0))</f>
        <v>6</v>
      </c>
      <c r="AD13" s="68">
        <f>IF(ISNA(VLOOKUP(CONCATENATE($U12, AB$2), $C$3:$G$92, 5,0)), VLOOKUP(CONCATENATE($U12, AB$2), $K$3:$O$92, 5,0), VLOOKUP(CONCATENATE($U12, AB$2), $C$3:$G$92,5, 0))</f>
        <v>5</v>
      </c>
      <c r="AE13" s="66">
        <f>IF(ISNA(VLOOKUP(CONCATENATE($U12, AE$2), $C$3:$G$92, 3, 0)), VLOOKUP(CONCATENATE($U12, AE$2), $K$3:$O$92, 3, 0), VLOOKUP(CONCATENATE($U12, AE$2), $C$3:$G$92, 3, 0))</f>
        <v>6</v>
      </c>
      <c r="AF13" s="67">
        <f>IF(ISNA(VLOOKUP(CONCATENATE($U12, AE$2), $C$3:$G$92, 4, 0)), VLOOKUP(CONCATENATE($U12, AE$2), $K$3:$O$92, 4,0), VLOOKUP(CONCATENATE($U12, AE$2), $C$3:$G$92, 4, 0))</f>
        <v>1</v>
      </c>
      <c r="AG13" s="68">
        <f>IF(ISNA(VLOOKUP(CONCATENATE($U12, AE$2), $C$3:$G$92, 5,0)), VLOOKUP(CONCATENATE($U12, AE$2), $K$3:$O$92, 5,0), VLOOKUP(CONCATENATE($U12, AE$2), $C$3:$G$92,5, 0))</f>
        <v>2</v>
      </c>
      <c r="AH13" s="56"/>
      <c r="AI13" s="57"/>
      <c r="AJ13" s="58"/>
      <c r="AK13" s="27"/>
      <c r="AL13" s="21">
        <f>SUM(V13:AJ13)</f>
        <v>48</v>
      </c>
      <c r="AM13" s="32"/>
      <c r="AN13" s="49"/>
      <c r="AO13" s="49"/>
      <c r="AP13" s="51"/>
      <c r="AQ13" s="136"/>
      <c r="AR13" s="37"/>
      <c r="AS13" s="33">
        <v>10</v>
      </c>
      <c r="AT13" s="151"/>
      <c r="AU13" s="19" t="str">
        <f t="shared" si="17"/>
        <v>Strathclyde 3</v>
      </c>
      <c r="AV13" s="25"/>
      <c r="AW13" s="142"/>
      <c r="AX13" s="19" t="str">
        <f t="shared" si="23"/>
        <v>Strathclyde 3</v>
      </c>
    </row>
    <row r="14" spans="1:50" x14ac:dyDescent="0.25">
      <c r="A14" s="76">
        <v>12</v>
      </c>
      <c r="B14" s="24" t="s">
        <v>46</v>
      </c>
      <c r="C14" s="24" t="str">
        <f t="shared" si="0"/>
        <v>RQ</v>
      </c>
      <c r="D14" s="85" t="str">
        <f>IF(B14=0, "", INDEX('Pools Schedule'!AA:AA, MATCH('Pools Results'!B14, 'Pools Schedule'!AB:AB, 0)))</f>
        <v>UHI 1</v>
      </c>
      <c r="E14" s="69">
        <v>2</v>
      </c>
      <c r="F14" s="70">
        <v>1</v>
      </c>
      <c r="G14" s="71">
        <v>5</v>
      </c>
      <c r="H14" s="89">
        <f t="shared" si="1"/>
        <v>8</v>
      </c>
      <c r="I14" s="24" t="s">
        <v>62</v>
      </c>
      <c r="J14" s="24" t="s">
        <v>45</v>
      </c>
      <c r="K14" s="24" t="str">
        <f t="shared" si="2"/>
        <v>QR</v>
      </c>
      <c r="L14" s="85" t="str">
        <f>IF(J14=0, "", INDEX('Pools Schedule'!$AA:$AA, MATCH('Pools Results'!J14, 'Pools Schedule'!$AB:$AB, 0)))</f>
        <v>Edinburgh 3</v>
      </c>
      <c r="M14" s="69">
        <v>6</v>
      </c>
      <c r="N14" s="70">
        <v>3</v>
      </c>
      <c r="O14" s="71">
        <v>4</v>
      </c>
      <c r="P14" s="89">
        <f t="shared" si="3"/>
        <v>13</v>
      </c>
      <c r="Q14" s="77" t="str">
        <f t="shared" si="4"/>
        <v>UHI 1</v>
      </c>
      <c r="V14" s="145">
        <f>AK4</f>
        <v>4</v>
      </c>
      <c r="W14" s="145"/>
      <c r="X14" s="145"/>
      <c r="Y14" s="145">
        <f>AK6</f>
        <v>3</v>
      </c>
      <c r="Z14" s="145"/>
      <c r="AA14" s="145"/>
      <c r="AB14" s="145">
        <f>AK8</f>
        <v>2</v>
      </c>
      <c r="AC14" s="145"/>
      <c r="AD14" s="145"/>
      <c r="AE14" s="145">
        <f>AK10</f>
        <v>0</v>
      </c>
      <c r="AF14" s="145"/>
      <c r="AG14" s="145"/>
      <c r="AH14" s="145">
        <f>AK12</f>
        <v>1</v>
      </c>
      <c r="AI14" s="145"/>
      <c r="AJ14" s="145"/>
      <c r="AS14" s="33">
        <v>11</v>
      </c>
      <c r="AT14" s="150" t="s">
        <v>53</v>
      </c>
      <c r="AU14" s="19" t="str">
        <f t="shared" si="17"/>
        <v>Aberdeen 1</v>
      </c>
      <c r="AV14" s="25"/>
      <c r="AW14" s="146" t="s">
        <v>53</v>
      </c>
      <c r="AX14" s="19" t="str">
        <f t="shared" si="23"/>
        <v>Aberdeen 1</v>
      </c>
    </row>
    <row r="15" spans="1:50" x14ac:dyDescent="0.25">
      <c r="A15" s="76">
        <v>13</v>
      </c>
      <c r="B15" s="24" t="s">
        <v>39</v>
      </c>
      <c r="C15" s="24" t="str">
        <f t="shared" si="0"/>
        <v>ED</v>
      </c>
      <c r="D15" s="85" t="str">
        <f>IF(B15=0, "", INDEX('Pools Schedule'!AA:AA, MATCH('Pools Results'!B15, 'Pools Schedule'!AB:AB, 0)))</f>
        <v>St. Andrews 3</v>
      </c>
      <c r="E15" s="69">
        <v>6</v>
      </c>
      <c r="F15" s="70">
        <v>1</v>
      </c>
      <c r="G15" s="71">
        <v>2</v>
      </c>
      <c r="H15" s="89">
        <f t="shared" si="1"/>
        <v>9</v>
      </c>
      <c r="I15" s="24" t="s">
        <v>62</v>
      </c>
      <c r="J15" s="24" t="s">
        <v>34</v>
      </c>
      <c r="K15" s="24" t="str">
        <f t="shared" si="2"/>
        <v>DE</v>
      </c>
      <c r="L15" s="85" t="str">
        <f>IF(J15=0, "", INDEX('Pools Schedule'!$AA:$AA, MATCH('Pools Results'!J15, 'Pools Schedule'!$AB:$AB, 0)))</f>
        <v>Glasgow 3</v>
      </c>
      <c r="M15" s="69">
        <v>4</v>
      </c>
      <c r="N15" s="70">
        <v>3</v>
      </c>
      <c r="O15" s="71">
        <v>5</v>
      </c>
      <c r="P15" s="89">
        <f t="shared" si="3"/>
        <v>12</v>
      </c>
      <c r="Q15" s="77" t="str">
        <f t="shared" si="4"/>
        <v>St. Andrews 3</v>
      </c>
      <c r="V15" s="63">
        <f>V14</f>
        <v>4</v>
      </c>
      <c r="W15" s="63">
        <f>V14</f>
        <v>4</v>
      </c>
      <c r="X15" s="63">
        <f>V14</f>
        <v>4</v>
      </c>
      <c r="Y15" s="63">
        <f>Y14</f>
        <v>3</v>
      </c>
      <c r="Z15" s="63">
        <f>Y14</f>
        <v>3</v>
      </c>
      <c r="AA15" s="63">
        <f>Y14</f>
        <v>3</v>
      </c>
      <c r="AB15" s="63">
        <f>AB14</f>
        <v>2</v>
      </c>
      <c r="AC15" s="63">
        <f>AB14</f>
        <v>2</v>
      </c>
      <c r="AD15" s="63">
        <f>AB14</f>
        <v>2</v>
      </c>
      <c r="AE15" s="63">
        <f>AE14</f>
        <v>0</v>
      </c>
      <c r="AF15" s="63">
        <f>AE14</f>
        <v>0</v>
      </c>
      <c r="AG15" s="63">
        <f>AE14</f>
        <v>0</v>
      </c>
      <c r="AH15" s="63">
        <f>AH14</f>
        <v>1</v>
      </c>
      <c r="AI15" s="63">
        <f>AH14</f>
        <v>1</v>
      </c>
      <c r="AJ15" s="63">
        <f>AH14</f>
        <v>1</v>
      </c>
      <c r="AS15" s="33">
        <v>12</v>
      </c>
      <c r="AT15" s="150"/>
      <c r="AU15" s="19" t="str">
        <f t="shared" si="17"/>
        <v>Edinburgh 3</v>
      </c>
      <c r="AV15" s="27"/>
      <c r="AW15" s="146"/>
      <c r="AX15" s="19" t="str">
        <f t="shared" si="23"/>
        <v>Edinburgh 3</v>
      </c>
    </row>
    <row r="16" spans="1:50" x14ac:dyDescent="0.25">
      <c r="A16" s="76">
        <v>14</v>
      </c>
      <c r="B16" s="24" t="s">
        <v>48</v>
      </c>
      <c r="C16" s="24" t="str">
        <f t="shared" si="0"/>
        <v>JI</v>
      </c>
      <c r="D16" s="85" t="str">
        <f>IF(B16=0, "", INDEX('Pools Schedule'!AA:AA, MATCH('Pools Results'!B16, 'Pools Schedule'!AB:AB, 0)))</f>
        <v>Aberdeen 2</v>
      </c>
      <c r="E16" s="69">
        <v>6</v>
      </c>
      <c r="F16" s="70">
        <v>3</v>
      </c>
      <c r="G16" s="71">
        <v>1</v>
      </c>
      <c r="H16" s="89">
        <f t="shared" si="1"/>
        <v>10</v>
      </c>
      <c r="I16" s="24" t="s">
        <v>62</v>
      </c>
      <c r="J16" s="24" t="s">
        <v>47</v>
      </c>
      <c r="K16" s="24" t="str">
        <f t="shared" si="2"/>
        <v>IJ</v>
      </c>
      <c r="L16" s="85" t="str">
        <f>IF(J16=0, "", INDEX('Pools Schedule'!$AA:$AA, MATCH('Pools Results'!J16, 'Pools Schedule'!$AB:$AB, 0)))</f>
        <v>Strathclyde 4</v>
      </c>
      <c r="M16" s="69">
        <v>5</v>
      </c>
      <c r="N16" s="70">
        <v>2</v>
      </c>
      <c r="O16" s="71">
        <v>4</v>
      </c>
      <c r="P16" s="89">
        <f t="shared" si="3"/>
        <v>11</v>
      </c>
      <c r="Q16" s="77" t="str">
        <f t="shared" si="4"/>
        <v>Aberdeen 2</v>
      </c>
      <c r="AS16" s="33">
        <v>13</v>
      </c>
      <c r="AT16" s="150"/>
      <c r="AU16" s="19" t="str">
        <f t="shared" si="17"/>
        <v>St. Andrews 3</v>
      </c>
      <c r="AV16" s="27"/>
      <c r="AW16" s="146"/>
      <c r="AX16" s="19" t="str">
        <f t="shared" si="23"/>
        <v>St. Andrews 3</v>
      </c>
    </row>
    <row r="17" spans="1:50" x14ac:dyDescent="0.25">
      <c r="A17" s="76">
        <v>15</v>
      </c>
      <c r="B17" s="24" t="s">
        <v>38</v>
      </c>
      <c r="C17" s="24" t="str">
        <f t="shared" si="0"/>
        <v>NK</v>
      </c>
      <c r="D17" s="85" t="str">
        <f>IF(B17=0, "", INDEX('Pools Schedule'!AA:AA, MATCH('Pools Results'!B17, 'Pools Schedule'!AB:AB, 0)))</f>
        <v>Glasgow 2</v>
      </c>
      <c r="E17" s="69">
        <v>6</v>
      </c>
      <c r="F17" s="70">
        <v>2</v>
      </c>
      <c r="G17" s="71">
        <v>3</v>
      </c>
      <c r="H17" s="89">
        <f t="shared" si="1"/>
        <v>11</v>
      </c>
      <c r="I17" s="24" t="s">
        <v>62</v>
      </c>
      <c r="J17" s="24" t="s">
        <v>35</v>
      </c>
      <c r="K17" s="24" t="str">
        <f t="shared" si="2"/>
        <v>KN</v>
      </c>
      <c r="L17" s="85" t="str">
        <f>IF(J17=0, "", INDEX('Pools Schedule'!$AA:$AA, MATCH('Pools Results'!J17, 'Pools Schedule'!$AB:$AB, 0)))</f>
        <v>St. Andrews 1</v>
      </c>
      <c r="M17" s="69">
        <v>4</v>
      </c>
      <c r="N17" s="70">
        <v>1</v>
      </c>
      <c r="O17" s="71">
        <v>5</v>
      </c>
      <c r="P17" s="89">
        <f t="shared" si="3"/>
        <v>10</v>
      </c>
      <c r="Q17" s="77" t="str">
        <f t="shared" si="4"/>
        <v>St. Andrews 1</v>
      </c>
      <c r="T17" s="23" t="s">
        <v>59</v>
      </c>
      <c r="AS17" s="33">
        <v>14</v>
      </c>
      <c r="AT17" s="150"/>
      <c r="AU17" s="19" t="str">
        <f t="shared" si="17"/>
        <v>Aberdeen 2</v>
      </c>
      <c r="AV17" s="28"/>
      <c r="AW17" s="146"/>
      <c r="AX17" s="19" t="str">
        <f t="shared" si="23"/>
        <v>Aberdeen 2</v>
      </c>
    </row>
    <row r="18" spans="1:50" x14ac:dyDescent="0.25">
      <c r="A18" s="76">
        <v>16</v>
      </c>
      <c r="B18" s="24" t="s">
        <v>46</v>
      </c>
      <c r="C18" s="24" t="str">
        <f t="shared" si="0"/>
        <v>RO</v>
      </c>
      <c r="D18" s="85" t="str">
        <f>IF(B18=0, "", INDEX('Pools Schedule'!AA:AA, MATCH('Pools Results'!B18, 'Pools Schedule'!AB:AB, 0)))</f>
        <v>UHI 1</v>
      </c>
      <c r="E18" s="69">
        <v>4</v>
      </c>
      <c r="F18" s="70">
        <v>6</v>
      </c>
      <c r="G18" s="71">
        <v>5</v>
      </c>
      <c r="H18" s="89">
        <f t="shared" si="1"/>
        <v>15</v>
      </c>
      <c r="I18" s="24" t="s">
        <v>62</v>
      </c>
      <c r="J18" s="24" t="s">
        <v>41</v>
      </c>
      <c r="K18" s="24" t="str">
        <f t="shared" si="2"/>
        <v>OR</v>
      </c>
      <c r="L18" s="85" t="str">
        <f>IF(J18=0, "", INDEX('Pools Schedule'!$AA:$AA, MATCH('Pools Results'!J18, 'Pools Schedule'!$AB:$AB, 0)))</f>
        <v>Edinburgh 2</v>
      </c>
      <c r="M18" s="69">
        <v>3</v>
      </c>
      <c r="N18" s="70">
        <v>1</v>
      </c>
      <c r="O18" s="71">
        <v>2</v>
      </c>
      <c r="P18" s="89">
        <f t="shared" si="3"/>
        <v>6</v>
      </c>
      <c r="Q18" s="77" t="str">
        <f t="shared" si="4"/>
        <v>Edinburgh 2</v>
      </c>
      <c r="U18" s="41"/>
      <c r="V18" s="131" t="s">
        <v>40</v>
      </c>
      <c r="W18" s="131"/>
      <c r="X18" s="131"/>
      <c r="Y18" s="131" t="s">
        <v>43</v>
      </c>
      <c r="Z18" s="131"/>
      <c r="AA18" s="131"/>
      <c r="AB18" s="131" t="s">
        <v>44</v>
      </c>
      <c r="AC18" s="131"/>
      <c r="AD18" s="131"/>
      <c r="AE18" s="131" t="s">
        <v>47</v>
      </c>
      <c r="AF18" s="131"/>
      <c r="AG18" s="131"/>
      <c r="AH18" s="131" t="s">
        <v>48</v>
      </c>
      <c r="AI18" s="131"/>
      <c r="AJ18" s="131"/>
      <c r="AS18" s="33">
        <v>15</v>
      </c>
      <c r="AT18" s="149" t="s">
        <v>55</v>
      </c>
      <c r="AU18" s="19" t="str">
        <f t="shared" si="17"/>
        <v>Strathclyde 4</v>
      </c>
      <c r="AV18" s="25"/>
      <c r="AW18" s="147" t="s">
        <v>55</v>
      </c>
      <c r="AX18" s="19">
        <f>AV18</f>
        <v>0</v>
      </c>
    </row>
    <row r="19" spans="1:50" ht="30" x14ac:dyDescent="0.25">
      <c r="A19" s="76">
        <v>17</v>
      </c>
      <c r="B19" s="24" t="s">
        <v>39</v>
      </c>
      <c r="C19" s="24" t="str">
        <f t="shared" si="0"/>
        <v>EA</v>
      </c>
      <c r="D19" s="85" t="str">
        <f>IF(B19=0, "", INDEX('Pools Schedule'!AA:AA, MATCH('Pools Results'!B19, 'Pools Schedule'!AB:AB, 0)))</f>
        <v>St. Andrews 3</v>
      </c>
      <c r="E19" s="69">
        <v>5</v>
      </c>
      <c r="F19" s="70">
        <v>2</v>
      </c>
      <c r="G19" s="71">
        <v>4</v>
      </c>
      <c r="H19" s="89">
        <f t="shared" si="1"/>
        <v>11</v>
      </c>
      <c r="I19" s="24" t="s">
        <v>62</v>
      </c>
      <c r="J19" s="24" t="s">
        <v>26</v>
      </c>
      <c r="K19" s="24" t="str">
        <f t="shared" si="2"/>
        <v>AE</v>
      </c>
      <c r="L19" s="85" t="str">
        <f>IF(J19=0, "", INDEX('Pools Schedule'!$AA:$AA, MATCH('Pools Results'!J19, 'Pools Schedule'!$AB:$AB, 0)))</f>
        <v>Edinburgh 1</v>
      </c>
      <c r="M19" s="69">
        <v>3</v>
      </c>
      <c r="N19" s="70">
        <v>6</v>
      </c>
      <c r="O19" s="71">
        <v>1</v>
      </c>
      <c r="P19" s="89">
        <f t="shared" si="3"/>
        <v>10</v>
      </c>
      <c r="Q19" s="77" t="str">
        <f t="shared" si="4"/>
        <v>Edinburgh 1</v>
      </c>
      <c r="T19" s="19" t="s">
        <v>51</v>
      </c>
      <c r="U19" s="38"/>
      <c r="V19" s="132" t="str">
        <f>T20</f>
        <v>Strathclyde 1</v>
      </c>
      <c r="W19" s="133"/>
      <c r="X19" s="134"/>
      <c r="Y19" s="132" t="str">
        <f>T22</f>
        <v>Glasgow 1</v>
      </c>
      <c r="Z19" s="133"/>
      <c r="AA19" s="134"/>
      <c r="AB19" s="132" t="str">
        <f>T24</f>
        <v>Strathclyde 3</v>
      </c>
      <c r="AC19" s="133"/>
      <c r="AD19" s="134"/>
      <c r="AE19" s="132" t="str">
        <f>T26</f>
        <v>Strathclyde 4</v>
      </c>
      <c r="AF19" s="133"/>
      <c r="AG19" s="134"/>
      <c r="AH19" s="132" t="str">
        <f>T28</f>
        <v>Aberdeen 2</v>
      </c>
      <c r="AI19" s="133"/>
      <c r="AJ19" s="134"/>
      <c r="AK19" s="29" t="s">
        <v>56</v>
      </c>
      <c r="AL19" s="30" t="s">
        <v>61</v>
      </c>
      <c r="AM19" s="31" t="s">
        <v>57</v>
      </c>
      <c r="AN19" s="50" t="s">
        <v>99</v>
      </c>
      <c r="AO19" s="50" t="s">
        <v>101</v>
      </c>
      <c r="AP19" s="31" t="s">
        <v>100</v>
      </c>
      <c r="AQ19" s="52" t="s">
        <v>50</v>
      </c>
      <c r="AR19" s="65"/>
      <c r="AS19" s="33">
        <v>16</v>
      </c>
      <c r="AT19" s="149"/>
      <c r="AU19" s="19" t="str">
        <f t="shared" si="17"/>
        <v>Glasgow 3</v>
      </c>
      <c r="AV19" s="25"/>
      <c r="AW19" s="147"/>
      <c r="AX19" s="19">
        <f>AV19</f>
        <v>0</v>
      </c>
    </row>
    <row r="20" spans="1:50" x14ac:dyDescent="0.25">
      <c r="A20" s="76">
        <v>18</v>
      </c>
      <c r="B20" s="24" t="s">
        <v>48</v>
      </c>
      <c r="C20" s="24" t="str">
        <f t="shared" si="0"/>
        <v>JF</v>
      </c>
      <c r="D20" s="85" t="str">
        <f>IF(B20=0, "", INDEX('Pools Schedule'!AA:AA, MATCH('Pools Results'!B20, 'Pools Schedule'!AB:AB, 0)))</f>
        <v>Aberdeen 2</v>
      </c>
      <c r="E20" s="69">
        <v>6</v>
      </c>
      <c r="F20" s="70">
        <v>5</v>
      </c>
      <c r="G20" s="71">
        <v>4</v>
      </c>
      <c r="H20" s="89">
        <f t="shared" si="1"/>
        <v>15</v>
      </c>
      <c r="I20" s="24" t="s">
        <v>62</v>
      </c>
      <c r="J20" s="24" t="s">
        <v>40</v>
      </c>
      <c r="K20" s="24" t="str">
        <f t="shared" si="2"/>
        <v>FJ</v>
      </c>
      <c r="L20" s="85" t="str">
        <f>IF(J20=0, "", INDEX('Pools Schedule'!$AA:$AA, MATCH('Pools Results'!J20, 'Pools Schedule'!$AB:$AB, 0)))</f>
        <v>Strathclyde 1</v>
      </c>
      <c r="M20" s="69">
        <v>2</v>
      </c>
      <c r="N20" s="70">
        <v>1</v>
      </c>
      <c r="O20" s="71">
        <v>3</v>
      </c>
      <c r="P20" s="89">
        <f t="shared" si="3"/>
        <v>6</v>
      </c>
      <c r="Q20" s="77" t="str">
        <f t="shared" si="4"/>
        <v>Strathclyde 1</v>
      </c>
      <c r="S20" s="119">
        <f>AQ20</f>
        <v>2</v>
      </c>
      <c r="T20" s="138" t="str">
        <f>INDEX('Pools Schedule'!$AA:$AA, MATCH('Pools Results'!U20, 'Pools Schedule'!$AB:$AB, 0))</f>
        <v>Strathclyde 1</v>
      </c>
      <c r="U20" s="54" t="s">
        <v>40</v>
      </c>
      <c r="V20" s="47"/>
      <c r="W20" s="48"/>
      <c r="X20" s="48"/>
      <c r="Y20" s="140">
        <f>IF(Y21&gt;0, IF(SUM(Y21:AA21)&lt;=10, 1, 0), " ")</f>
        <v>1</v>
      </c>
      <c r="Z20" s="141"/>
      <c r="AA20" s="141"/>
      <c r="AB20" s="140">
        <f t="shared" ref="AB20" si="30">IF(AB21&gt;0, IF(SUM(AB21:AD21)&lt;=10, 1, 0), " ")</f>
        <v>1</v>
      </c>
      <c r="AC20" s="141"/>
      <c r="AD20" s="141"/>
      <c r="AE20" s="140">
        <f t="shared" ref="AE20" si="31">IF(AE21&gt;0, IF(SUM(AE21:AG21)&lt;=10, 1, 0), " ")</f>
        <v>1</v>
      </c>
      <c r="AF20" s="141"/>
      <c r="AG20" s="141"/>
      <c r="AH20" s="140">
        <f t="shared" ref="AH20" si="32">IF(AH21&gt;0, IF(SUM(AH21:AJ21)&lt;=10, 1, 0), " ")</f>
        <v>1</v>
      </c>
      <c r="AI20" s="141"/>
      <c r="AJ20" s="141"/>
      <c r="AK20" s="22">
        <f>SUM(V20:AJ20)</f>
        <v>4</v>
      </c>
      <c r="AL20" s="21"/>
      <c r="AM20" s="32">
        <f>AK20/(COUNTIF(V20:AJ20,0)+COUNTIF(V20:AJ20, 1))</f>
        <v>1</v>
      </c>
      <c r="AN20" s="49">
        <f>SUMIF(V$14:AJ$14, AK20,V20:AJ20)</f>
        <v>0</v>
      </c>
      <c r="AO20" s="49">
        <f>SUMIF(V$15:AJ$15, AK20,V21:AJ21)</f>
        <v>0</v>
      </c>
      <c r="AP20" s="107">
        <f>AM20-(0.001*(AL21/(COUNTIF(V20:AJ20,0)+COUNTIF(V20:AJ20, 1))))</f>
        <v>0.99275000000000002</v>
      </c>
      <c r="AQ20" s="135">
        <f>RANK(AP20, AP$4:AP$61)</f>
        <v>2</v>
      </c>
      <c r="AR20" s="37"/>
      <c r="AS20" s="33">
        <v>17</v>
      </c>
      <c r="AT20" s="149"/>
      <c r="AU20" s="19" t="s">
        <v>11</v>
      </c>
      <c r="AV20" s="26"/>
      <c r="AW20" s="147"/>
      <c r="AX20" s="19" t="str">
        <f>AU20</f>
        <v>Dundee 1</v>
      </c>
    </row>
    <row r="21" spans="1:50" x14ac:dyDescent="0.25">
      <c r="A21" s="76">
        <v>19</v>
      </c>
      <c r="B21" s="24" t="s">
        <v>38</v>
      </c>
      <c r="C21" s="24" t="str">
        <f t="shared" si="0"/>
        <v>NL</v>
      </c>
      <c r="D21" s="85" t="str">
        <f>IF(B21=0, "", INDEX('Pools Schedule'!AA:AA, MATCH('Pools Results'!B21, 'Pools Schedule'!AB:AB, 0)))</f>
        <v>Glasgow 2</v>
      </c>
      <c r="E21" s="69">
        <v>1</v>
      </c>
      <c r="F21" s="70">
        <v>5</v>
      </c>
      <c r="G21" s="71">
        <v>4</v>
      </c>
      <c r="H21" s="89">
        <f t="shared" si="1"/>
        <v>10</v>
      </c>
      <c r="I21" s="24" t="s">
        <v>62</v>
      </c>
      <c r="J21" s="24" t="s">
        <v>36</v>
      </c>
      <c r="K21" s="24" t="str">
        <f t="shared" si="2"/>
        <v>LN</v>
      </c>
      <c r="L21" s="85" t="str">
        <f>IF(J21=0, "", INDEX('Pools Schedule'!$AA:$AA, MATCH('Pools Results'!J21, 'Pools Schedule'!$AB:$AB, 0)))</f>
        <v>Aberdeen 1</v>
      </c>
      <c r="M21" s="69">
        <v>2</v>
      </c>
      <c r="N21" s="70">
        <v>3</v>
      </c>
      <c r="O21" s="71">
        <v>6</v>
      </c>
      <c r="P21" s="89">
        <f t="shared" si="3"/>
        <v>11</v>
      </c>
      <c r="Q21" s="77" t="str">
        <f t="shared" si="4"/>
        <v>Glasgow 2</v>
      </c>
      <c r="S21" s="119"/>
      <c r="T21" s="139"/>
      <c r="U21" s="55"/>
      <c r="V21" s="56"/>
      <c r="W21" s="57"/>
      <c r="X21" s="58"/>
      <c r="Y21" s="66">
        <f>IF(ISNA(VLOOKUP(CONCATENATE($U20, Y$18), $C$3:$G$92, 3, 0)), VLOOKUP(CONCATENATE($U20, Y$18), $K$3:$O$92, 3, 0), VLOOKUP(CONCATENATE($U20, Y$18), $C$3:$G$92, 3, 0))</f>
        <v>1</v>
      </c>
      <c r="Z21" s="67">
        <f>IF(ISNA(VLOOKUP(CONCATENATE($U20, Y$18), $C$3:$G$92, 4, 0)), VLOOKUP(CONCATENATE($U20, Y$18), $K$3:$O$92, 4,0), VLOOKUP(CONCATENATE($U20, Y$18), $C$3:$G$92, 4, 0))</f>
        <v>5</v>
      </c>
      <c r="AA21" s="68">
        <f>IF(ISNA(VLOOKUP(CONCATENATE($U20, Y$18), $C$3:$G$92, 5,0)), VLOOKUP(CONCATENATE($U20, Y$18), $K$3:$O$92, 5,0), VLOOKUP(CONCATENATE($U20, Y$18), $C$3:$G$92,5, 0))</f>
        <v>2</v>
      </c>
      <c r="AB21" s="66">
        <f>IF(ISNA(VLOOKUP(CONCATENATE($U20, AB$18), $C$3:$G$92, 3, 0)), VLOOKUP(CONCATENATE($U20, AB$18), $K$3:$O$92, 3, 0), VLOOKUP(CONCATENATE($U20, AB$18), $C$3:$G$92, 3, 0))</f>
        <v>2</v>
      </c>
      <c r="AC21" s="67">
        <f>IF(ISNA(VLOOKUP(CONCATENATE($U20, AB$18), $C$3:$G$92, 4, 0)), VLOOKUP(CONCATENATE($U20, AB$18), $K$3:$O$92, 4,0), VLOOKUP(CONCATENATE($U20, AB$18), $C$3:$G$92, 4, 0))</f>
        <v>1</v>
      </c>
      <c r="AD21" s="68">
        <f>IF(ISNA(VLOOKUP(CONCATENATE($U20, AB$18), $C$3:$G$92, 5,0)), VLOOKUP(CONCATENATE($U20, AB$18), $K$3:$O$92, 5,0), VLOOKUP(CONCATENATE($U20, AB$18), $C$3:$G$92,5, 0))</f>
        <v>6</v>
      </c>
      <c r="AE21" s="66">
        <f>IF(ISNA(VLOOKUP(CONCATENATE($U20, AE$18), $C$3:$G$92, 3, 0)), VLOOKUP(CONCATENATE($U20, AE$18), $K$3:$O$92, 3, 0), VLOOKUP(CONCATENATE($U20, AE$18), $C$3:$G$92, 3, 0))</f>
        <v>1</v>
      </c>
      <c r="AF21" s="67">
        <f>IF(ISNA(VLOOKUP(CONCATENATE($U20, AE$18), $C$3:$G$92, 4, 0)), VLOOKUP(CONCATENATE($U20, AE$18), $K$3:$O$92, 4,0), VLOOKUP(CONCATENATE($U20, AE$18), $C$3:$G$92, 4, 0))</f>
        <v>2</v>
      </c>
      <c r="AG21" s="68">
        <f>IF(ISNA(VLOOKUP(CONCATENATE($U20, AE$18), $C$3:$G$92, 5,0)), VLOOKUP(CONCATENATE($U20, AE$18), $K$3:$O$92, 5,0), VLOOKUP(CONCATENATE($U20, AE$18), $C$3:$G$92,5, 0))</f>
        <v>3</v>
      </c>
      <c r="AH21" s="66">
        <f>IF(ISNA(VLOOKUP(CONCATENATE($U20, AH$18), $C$3:$G$92, 3, 0)), VLOOKUP(CONCATENATE($U20, AH$18), $K$3:$O$92, 3, 0), VLOOKUP(CONCATENATE($U20, AH$18), $C$3:$G$92, 3, 0))</f>
        <v>2</v>
      </c>
      <c r="AI21" s="67">
        <f>IF(ISNA(VLOOKUP(CONCATENATE($U20, AH$18), $C$3:$G$92, 4, 0)), VLOOKUP(CONCATENATE($U20, AH$18), $K$3:$O$92, 4,0), VLOOKUP(CONCATENATE($U20, AH$18), $C$3:$G$92, 4, 0))</f>
        <v>1</v>
      </c>
      <c r="AJ21" s="68">
        <f>IF(ISNA(VLOOKUP(CONCATENATE($U20, AH$18), $C$3:$G$92, 5,0)), VLOOKUP(CONCATENATE($U20, AH$18), $K$3:$O$92, 5,0), VLOOKUP(CONCATENATE($U20, AH$18), $C$3:$G$92,5, 0))</f>
        <v>3</v>
      </c>
      <c r="AK21" s="22"/>
      <c r="AL21" s="21">
        <f>SUM(V21:AJ21)</f>
        <v>29</v>
      </c>
      <c r="AM21" s="32"/>
      <c r="AN21" s="49"/>
      <c r="AO21" s="49"/>
      <c r="AP21" s="51"/>
      <c r="AQ21" s="136"/>
      <c r="AR21" s="37"/>
      <c r="AS21" s="33">
        <v>18</v>
      </c>
      <c r="AT21" s="105"/>
      <c r="AU21" s="19" t="s">
        <v>10</v>
      </c>
      <c r="AV21" s="27"/>
      <c r="AW21" s="147"/>
      <c r="AX21" s="19" t="str">
        <f>AU21</f>
        <v>Dundee 2</v>
      </c>
    </row>
    <row r="22" spans="1:50" x14ac:dyDescent="0.25">
      <c r="A22" s="76">
        <v>20</v>
      </c>
      <c r="B22" s="24" t="s">
        <v>46</v>
      </c>
      <c r="C22" s="24" t="str">
        <f t="shared" si="0"/>
        <v>RP</v>
      </c>
      <c r="D22" s="85" t="str">
        <f>IF(B22=0, "", INDEX('Pools Schedule'!AA:AA, MATCH('Pools Results'!B22, 'Pools Schedule'!AB:AB, 0)))</f>
        <v>UHI 1</v>
      </c>
      <c r="E22" s="69">
        <v>1</v>
      </c>
      <c r="F22" s="70">
        <v>2</v>
      </c>
      <c r="G22" s="71">
        <v>3</v>
      </c>
      <c r="H22" s="89">
        <f t="shared" si="1"/>
        <v>6</v>
      </c>
      <c r="I22" s="24" t="s">
        <v>62</v>
      </c>
      <c r="J22" s="24" t="s">
        <v>42</v>
      </c>
      <c r="K22" s="24" t="str">
        <f t="shared" si="2"/>
        <v>PR</v>
      </c>
      <c r="L22" s="85" t="str">
        <f>IF(J22=0, "", INDEX('Pools Schedule'!$AA:$AA, MATCH('Pools Results'!J22, 'Pools Schedule'!$AB:$AB, 0)))</f>
        <v>Dundee 1</v>
      </c>
      <c r="M22" s="69">
        <v>4</v>
      </c>
      <c r="N22" s="70">
        <v>5</v>
      </c>
      <c r="O22" s="71">
        <v>6</v>
      </c>
      <c r="P22" s="89">
        <f t="shared" si="3"/>
        <v>15</v>
      </c>
      <c r="Q22" s="77" t="str">
        <f t="shared" si="4"/>
        <v>UHI 1</v>
      </c>
      <c r="S22" s="119">
        <f t="shared" ref="S22" si="33">AQ22</f>
        <v>5</v>
      </c>
      <c r="T22" s="138" t="str">
        <f>INDEX('Pools Schedule'!$AA:$AA, MATCH('Pools Results'!U22, 'Pools Schedule'!$AB:$AB, 0))</f>
        <v>Glasgow 1</v>
      </c>
      <c r="U22" s="54" t="s">
        <v>43</v>
      </c>
      <c r="V22" s="140">
        <f>IF(V23&gt;0, IF(SUM(V23:X23)&lt;=10, 1, 0), " ")</f>
        <v>0</v>
      </c>
      <c r="W22" s="141"/>
      <c r="X22" s="141"/>
      <c r="Y22" s="45"/>
      <c r="Z22" s="46"/>
      <c r="AA22" s="46"/>
      <c r="AB22" s="140">
        <f>IF(AB23&gt;0, IF(SUM(AB23:AD23)&lt;=10, 1, 0), " ")</f>
        <v>1</v>
      </c>
      <c r="AC22" s="141"/>
      <c r="AD22" s="141"/>
      <c r="AE22" s="140">
        <f t="shared" ref="AE22" si="34">IF(AE23&gt;0, IF(SUM(AE23:AG23)&lt;=10, 1, 0), " ")</f>
        <v>1</v>
      </c>
      <c r="AF22" s="141"/>
      <c r="AG22" s="141"/>
      <c r="AH22" s="140">
        <f t="shared" ref="AH22" si="35">IF(AH23&gt;0, IF(SUM(AH23:AJ23)&lt;=10, 1, 0), " ")</f>
        <v>1</v>
      </c>
      <c r="AI22" s="141"/>
      <c r="AJ22" s="141"/>
      <c r="AK22" s="22">
        <f t="shared" ref="AK22" si="36">SUM(V22:AJ22)</f>
        <v>3</v>
      </c>
      <c r="AL22" s="21"/>
      <c r="AM22" s="32">
        <f>AK22/(COUNTIF(V22:AJ22,0)+COUNTIF(V22:AJ22, 1))</f>
        <v>0.75</v>
      </c>
      <c r="AN22" s="49">
        <f>SUMIF(V$14:AJ$14, AK22,V22:AJ22)</f>
        <v>0</v>
      </c>
      <c r="AO22" s="49">
        <f>SUMIF(V$15:AJ$15, AK22,V23:AJ23)</f>
        <v>0</v>
      </c>
      <c r="AP22" s="107">
        <f>AM22-(0.001*(AL23/(COUNTIF(V22:AJ22,0)+COUNTIF(V22:AJ22, 1))))</f>
        <v>0.74150000000000005</v>
      </c>
      <c r="AQ22" s="135">
        <f t="shared" ref="AQ22" si="37">RANK(AP22, AP$4:AP$61)</f>
        <v>5</v>
      </c>
      <c r="AR22" s="37"/>
      <c r="AS22" s="33"/>
      <c r="AW22" s="106"/>
    </row>
    <row r="23" spans="1:50" x14ac:dyDescent="0.25">
      <c r="A23" s="76">
        <v>21</v>
      </c>
      <c r="B23" s="24" t="s">
        <v>33</v>
      </c>
      <c r="C23" s="24" t="str">
        <f t="shared" si="0"/>
        <v>CA</v>
      </c>
      <c r="D23" s="85" t="str">
        <f>IF(B23=0, "", INDEX('Pools Schedule'!AA:AA, MATCH('Pools Results'!B23, 'Pools Schedule'!AB:AB, 0)))</f>
        <v>St. Andrews 2</v>
      </c>
      <c r="E23" s="69">
        <v>6</v>
      </c>
      <c r="F23" s="70">
        <v>4</v>
      </c>
      <c r="G23" s="71">
        <v>5</v>
      </c>
      <c r="H23" s="89">
        <f t="shared" si="1"/>
        <v>15</v>
      </c>
      <c r="I23" s="24" t="s">
        <v>62</v>
      </c>
      <c r="J23" s="24" t="s">
        <v>26</v>
      </c>
      <c r="K23" s="24" t="str">
        <f t="shared" si="2"/>
        <v>AC</v>
      </c>
      <c r="L23" s="85" t="str">
        <f>IF(J23=0, "", INDEX('Pools Schedule'!$AA:$AA, MATCH('Pools Results'!J23, 'Pools Schedule'!$AB:$AB, 0)))</f>
        <v>Edinburgh 1</v>
      </c>
      <c r="M23" s="69">
        <v>2</v>
      </c>
      <c r="N23" s="70">
        <v>3</v>
      </c>
      <c r="O23" s="71">
        <v>1</v>
      </c>
      <c r="P23" s="89">
        <f t="shared" si="3"/>
        <v>6</v>
      </c>
      <c r="Q23" s="77" t="str">
        <f t="shared" si="4"/>
        <v>Edinburgh 1</v>
      </c>
      <c r="S23" s="119"/>
      <c r="T23" s="139"/>
      <c r="U23" s="55"/>
      <c r="V23" s="66">
        <f>IF(ISNA(VLOOKUP(CONCATENATE($U22, V$18), $C$3:$G$92, 3, 0)), VLOOKUP(CONCATENATE($U22, V$18), $K$3:$O$92, 3, 0), VLOOKUP(CONCATENATE($U22, V$18), $C$3:$G$92, 3, 0))</f>
        <v>3</v>
      </c>
      <c r="W23" s="67">
        <f>IF(ISNA(VLOOKUP(CONCATENATE($U22, V$18), $C$3:$G$92, 4, 0)), VLOOKUP(CONCATENATE($U22, V$18), $K$3:$O$92, 4,0), VLOOKUP(CONCATENATE($U22, V$18), $C$3:$G$92, 4, 0))</f>
        <v>4</v>
      </c>
      <c r="X23" s="68">
        <f>IF(ISNA(VLOOKUP(CONCATENATE($U22, V$18), $C$3:$G$92, 5,0)), VLOOKUP(CONCATENATE($U22, V$18), $K$3:$O$92, 5,0), VLOOKUP(CONCATENATE($U22, V$18), $C$3:$G$92,5, 0))</f>
        <v>6</v>
      </c>
      <c r="Y23" s="56"/>
      <c r="Z23" s="57"/>
      <c r="AA23" s="58"/>
      <c r="AB23" s="66">
        <f>IF(ISNA(VLOOKUP(CONCATENATE($U22, AB$18), $C$3:$G$92, 3, 0)), VLOOKUP(CONCATENATE($U22, AB$18), $K$3:$O$92, 3, 0), VLOOKUP(CONCATENATE($U22, AB$18), $C$3:$G$92, 3, 0))</f>
        <v>1</v>
      </c>
      <c r="AC23" s="67">
        <f>IF(ISNA(VLOOKUP(CONCATENATE($U22, AB$18), $C$3:$G$92, 4, 0)), VLOOKUP(CONCATENATE($U22, AB$18), $K$3:$O$92, 4,0), VLOOKUP(CONCATENATE($U22, AB$18), $C$3:$G$92, 4, 0))</f>
        <v>2</v>
      </c>
      <c r="AD23" s="68">
        <f>IF(ISNA(VLOOKUP(CONCATENATE($U22, AB$18), $C$3:$G$92, 5,0)), VLOOKUP(CONCATENATE($U22, AB$18), $K$3:$O$92, 5,0), VLOOKUP(CONCATENATE($U22, AB$18), $C$3:$G$92,5, 0))</f>
        <v>4</v>
      </c>
      <c r="AE23" s="66">
        <f>IF(ISNA(VLOOKUP(CONCATENATE($U22, AE$18), $C$3:$G$92, 3, 0)), VLOOKUP(CONCATENATE($U22, AE$18), $K$3:$O$92, 3, 0), VLOOKUP(CONCATENATE($U22, AE$18), $C$3:$G$92, 3, 0))</f>
        <v>1</v>
      </c>
      <c r="AF23" s="67">
        <f>IF(ISNA(VLOOKUP(CONCATENATE($U22, AE$18), $C$3:$G$92, 4, 0)), VLOOKUP(CONCATENATE($U22, AE$18), $K$3:$O$92, 4,0), VLOOKUP(CONCATENATE($U22, AE$18), $C$3:$G$92, 4, 0))</f>
        <v>2</v>
      </c>
      <c r="AG23" s="68">
        <f>IF(ISNA(VLOOKUP(CONCATENATE($U22, AE$18), $C$3:$G$92, 5,0)), VLOOKUP(CONCATENATE($U22, AE$18), $K$3:$O$92, 5,0), VLOOKUP(CONCATENATE($U22, AE$18), $C$3:$G$92,5, 0))</f>
        <v>5</v>
      </c>
      <c r="AH23" s="66">
        <f>IF(ISNA(VLOOKUP(CONCATENATE($U22, AH$18), $C$3:$G$92, 3, 0)), VLOOKUP(CONCATENATE($U22, AH$18), $K$3:$O$92, 3, 0), VLOOKUP(CONCATENATE($U22, AH$18), $C$3:$G$92, 3, 0))</f>
        <v>1</v>
      </c>
      <c r="AI23" s="67">
        <f>IF(ISNA(VLOOKUP(CONCATENATE($U22, AH$18), $C$3:$G$92, 4, 0)), VLOOKUP(CONCATENATE($U22, AH$18), $K$3:$O$92, 4,0), VLOOKUP(CONCATENATE($U22, AH$18), $C$3:$G$92, 4, 0))</f>
        <v>2</v>
      </c>
      <c r="AJ23" s="68">
        <f>IF(ISNA(VLOOKUP(CONCATENATE($U22, AH$18), $C$3:$G$92, 5,0)), VLOOKUP(CONCATENATE($U22, AH$18), $K$3:$O$92, 5,0), VLOOKUP(CONCATENATE($U22, AH$18), $C$3:$G$92,5, 0))</f>
        <v>3</v>
      </c>
      <c r="AK23" s="22"/>
      <c r="AL23" s="21">
        <f>SUM(V23:AJ23)</f>
        <v>34</v>
      </c>
      <c r="AM23" s="32"/>
      <c r="AN23" s="49"/>
      <c r="AO23" s="49"/>
      <c r="AP23" s="51"/>
      <c r="AQ23" s="136"/>
      <c r="AR23" s="37"/>
    </row>
    <row r="24" spans="1:50" x14ac:dyDescent="0.25">
      <c r="A24" s="76">
        <v>22</v>
      </c>
      <c r="B24" s="24" t="s">
        <v>44</v>
      </c>
      <c r="C24" s="24" t="str">
        <f t="shared" si="0"/>
        <v>HF</v>
      </c>
      <c r="D24" s="85" t="str">
        <f>IF(B24=0, "", INDEX('Pools Schedule'!AA:AA, MATCH('Pools Results'!B24, 'Pools Schedule'!AB:AB, 0)))</f>
        <v>Strathclyde 3</v>
      </c>
      <c r="E24" s="69">
        <v>4</v>
      </c>
      <c r="F24" s="70">
        <v>5</v>
      </c>
      <c r="G24" s="71">
        <v>3</v>
      </c>
      <c r="H24" s="89">
        <f t="shared" si="1"/>
        <v>12</v>
      </c>
      <c r="I24" s="24" t="s">
        <v>62</v>
      </c>
      <c r="J24" s="24" t="s">
        <v>40</v>
      </c>
      <c r="K24" s="24" t="str">
        <f t="shared" si="2"/>
        <v>FH</v>
      </c>
      <c r="L24" s="85" t="str">
        <f>IF(J24=0, "", INDEX('Pools Schedule'!$AA:$AA, MATCH('Pools Results'!J24, 'Pools Schedule'!$AB:$AB, 0)))</f>
        <v>Strathclyde 1</v>
      </c>
      <c r="M24" s="69">
        <v>2</v>
      </c>
      <c r="N24" s="70">
        <v>1</v>
      </c>
      <c r="O24" s="71">
        <v>6</v>
      </c>
      <c r="P24" s="89">
        <f t="shared" si="3"/>
        <v>9</v>
      </c>
      <c r="Q24" s="77" t="str">
        <f t="shared" si="4"/>
        <v>Strathclyde 1</v>
      </c>
      <c r="S24" s="119">
        <f t="shared" ref="S24" si="38">AQ24</f>
        <v>10</v>
      </c>
      <c r="T24" s="138" t="str">
        <f>INDEX('Pools Schedule'!$AA:$AA, MATCH('Pools Results'!U24, 'Pools Schedule'!$AB:$AB, 0))</f>
        <v>Strathclyde 3</v>
      </c>
      <c r="U24" s="54" t="s">
        <v>44</v>
      </c>
      <c r="V24" s="140">
        <f>IF(V25&gt;0, IF(SUM(V25:X25)&lt;=10, 1, 0), " ")</f>
        <v>0</v>
      </c>
      <c r="W24" s="141"/>
      <c r="X24" s="141"/>
      <c r="Y24" s="140">
        <f>IF(Y25&gt;0, IF(SUM(Y25:AA25)&lt;=10, 1, 0), " ")</f>
        <v>0</v>
      </c>
      <c r="Z24" s="141"/>
      <c r="AA24" s="141"/>
      <c r="AB24" s="143"/>
      <c r="AC24" s="144"/>
      <c r="AD24" s="144"/>
      <c r="AE24" s="140">
        <f>IF(AE25&gt;0, IF(SUM(AE25:AG25)&lt;=10, 1, 0), " ")</f>
        <v>1</v>
      </c>
      <c r="AF24" s="141"/>
      <c r="AG24" s="141"/>
      <c r="AH24" s="140">
        <f t="shared" ref="AH24" si="39">IF(AH25&gt;0, IF(SUM(AH25:AJ25)&lt;=10, 1, 0), " ")</f>
        <v>1</v>
      </c>
      <c r="AI24" s="141"/>
      <c r="AJ24" s="141"/>
      <c r="AK24" s="22">
        <f t="shared" ref="AK24" si="40">SUM(V24:AJ24)</f>
        <v>2</v>
      </c>
      <c r="AL24" s="21"/>
      <c r="AM24" s="32">
        <f>AK24/(COUNTIF(V24:AJ24,0)+COUNTIF(V24:AJ24, 1))</f>
        <v>0.5</v>
      </c>
      <c r="AN24" s="49">
        <f>SUMIF(V$14:AJ$14, AK24,V24:AJ24)</f>
        <v>0</v>
      </c>
      <c r="AO24" s="49">
        <f>SUMIF(V$15:AJ$15, AK24,V25:AJ25)</f>
        <v>0</v>
      </c>
      <c r="AP24" s="107">
        <f>AM24-(0.001*(AL25/(COUNTIF(V24:AJ24,0)+COUNTIF(V24:AJ24, 1))))</f>
        <v>0.48925000000000002</v>
      </c>
      <c r="AQ24" s="135">
        <f t="shared" ref="AQ24" si="41">RANK(AP24, AP$4:AP$61)</f>
        <v>10</v>
      </c>
      <c r="AR24" s="37"/>
    </row>
    <row r="25" spans="1:50" x14ac:dyDescent="0.25">
      <c r="A25" s="76">
        <v>23</v>
      </c>
      <c r="B25" s="24" t="s">
        <v>37</v>
      </c>
      <c r="C25" s="24" t="str">
        <f t="shared" si="0"/>
        <v>ML</v>
      </c>
      <c r="D25" s="85" t="str">
        <f>IF(B25=0, "", INDEX('Pools Schedule'!AA:AA, MATCH('Pools Results'!B25, 'Pools Schedule'!AB:AB, 0)))</f>
        <v>Dundee 2</v>
      </c>
      <c r="E25" s="69">
        <v>4</v>
      </c>
      <c r="F25" s="70">
        <v>5</v>
      </c>
      <c r="G25" s="71">
        <v>6</v>
      </c>
      <c r="H25" s="89">
        <f t="shared" si="1"/>
        <v>15</v>
      </c>
      <c r="I25" s="24" t="s">
        <v>62</v>
      </c>
      <c r="J25" s="24" t="s">
        <v>36</v>
      </c>
      <c r="K25" s="24" t="str">
        <f t="shared" si="2"/>
        <v>LM</v>
      </c>
      <c r="L25" s="85" t="str">
        <f>IF(J25=0, "", INDEX('Pools Schedule'!$AA:$AA, MATCH('Pools Results'!J25, 'Pools Schedule'!$AB:$AB, 0)))</f>
        <v>Aberdeen 1</v>
      </c>
      <c r="M25" s="69">
        <v>1</v>
      </c>
      <c r="N25" s="70">
        <v>2</v>
      </c>
      <c r="O25" s="71">
        <v>3</v>
      </c>
      <c r="P25" s="89">
        <f t="shared" si="3"/>
        <v>6</v>
      </c>
      <c r="Q25" s="77" t="str">
        <f t="shared" si="4"/>
        <v>Aberdeen 1</v>
      </c>
      <c r="S25" s="119"/>
      <c r="T25" s="139"/>
      <c r="U25" s="55"/>
      <c r="V25" s="66">
        <f>IF(ISNA(VLOOKUP(CONCATENATE($U24, V$18), $C$3:$G$92, 3, 0)), VLOOKUP(CONCATENATE($U24, V$18), $K$3:$O$92, 3, 0), VLOOKUP(CONCATENATE($U24, V$18), $C$3:$G$92, 3, 0))</f>
        <v>4</v>
      </c>
      <c r="W25" s="67">
        <f>IF(ISNA(VLOOKUP(CONCATENATE($U24, V$18), $C$3:$G$92, 4, 0)), VLOOKUP(CONCATENATE($U24, V$18), $K$3:$O$92, 4,0), VLOOKUP(CONCATENATE($U24, V$18), $C$3:$G$92, 4, 0))</f>
        <v>5</v>
      </c>
      <c r="X25" s="68">
        <f>IF(ISNA(VLOOKUP(CONCATENATE($U24, V$18), $C$3:$G$92, 5,0)), VLOOKUP(CONCATENATE($U24, V$18), $K$3:$O$92, 5,0), VLOOKUP(CONCATENATE($U24, V$18), $C$3:$G$92,5, 0))</f>
        <v>3</v>
      </c>
      <c r="Y25" s="66">
        <f>IF(ISNA(VLOOKUP(CONCATENATE($U24, Y$18), $C$3:$G$92, 3, 0)), VLOOKUP(CONCATENATE($U24, Y$18), $K$3:$O$92, 3, 0), VLOOKUP(CONCATENATE($U24, Y$18), $C$3:$G$92, 3, 0))</f>
        <v>6</v>
      </c>
      <c r="Z25" s="67">
        <f>IF(ISNA(VLOOKUP(CONCATENATE($U24, Y$18), $C$3:$G$92, 4, 0)), VLOOKUP(CONCATENATE($U24, Y$18), $K$3:$O$92, 4,0), VLOOKUP(CONCATENATE($U24, Y$18), $C$3:$G$92, 4, 0))</f>
        <v>5</v>
      </c>
      <c r="AA25" s="68">
        <f>IF(ISNA(VLOOKUP(CONCATENATE($U24, Y$18), $C$3:$G$92, 5,0)), VLOOKUP(CONCATENATE($U24, Y$18), $K$3:$O$92, 5,0), VLOOKUP(CONCATENATE($U24, Y$18), $C$3:$G$92,5, 0))</f>
        <v>3</v>
      </c>
      <c r="AB25" s="56"/>
      <c r="AC25" s="57"/>
      <c r="AD25" s="58"/>
      <c r="AE25" s="66">
        <f>IF(ISNA(VLOOKUP(CONCATENATE($U24, AE$18), $C$3:$G$92, 3, 0)), VLOOKUP(CONCATENATE($U24, AE$18), $K$3:$O$92, 3, 0), VLOOKUP(CONCATENATE($U24, AE$18), $C$3:$G$92, 3, 0))</f>
        <v>2</v>
      </c>
      <c r="AF25" s="67">
        <f>IF(ISNA(VLOOKUP(CONCATENATE($U24, AE$18), $C$3:$G$92, 4, 0)), VLOOKUP(CONCATENATE($U24, AE$18), $K$3:$O$92, 4,0), VLOOKUP(CONCATENATE($U24, AE$18), $C$3:$G$92, 4, 0))</f>
        <v>3</v>
      </c>
      <c r="AG25" s="68">
        <f>IF(ISNA(VLOOKUP(CONCATENATE($U24, AE$18), $C$3:$G$92, 5,0)), VLOOKUP(CONCATENATE($U24, AE$18), $K$3:$O$92, 5,0), VLOOKUP(CONCATENATE($U24, AE$18), $C$3:$G$92,5, 0))</f>
        <v>4</v>
      </c>
      <c r="AH25" s="66">
        <f>IF(ISNA(VLOOKUP(CONCATENATE($U24, AH$18), $C$3:$G$92, 3, 0)), VLOOKUP(CONCATENATE($U24, AH$18), $K$3:$O$92, 3, 0), VLOOKUP(CONCATENATE($U24, AH$18), $C$3:$G$92, 3, 0))</f>
        <v>1</v>
      </c>
      <c r="AI25" s="67">
        <f>IF(ISNA(VLOOKUP(CONCATENATE($U24, AH$18), $C$3:$G$92, 4, 0)), VLOOKUP(CONCATENATE($U24, AH$18), $K$3:$O$92, 4,0), VLOOKUP(CONCATENATE($U24, AH$18), $C$3:$G$92, 4, 0))</f>
        <v>2</v>
      </c>
      <c r="AJ25" s="68">
        <f>IF(ISNA(VLOOKUP(CONCATENATE($U24, AH$18), $C$3:$G$92, 5,0)), VLOOKUP(CONCATENATE($U24, AH$18), $K$3:$O$92, 5,0), VLOOKUP(CONCATENATE($U24, AH$18), $C$3:$G$92,5, 0))</f>
        <v>5</v>
      </c>
      <c r="AK25" s="22"/>
      <c r="AL25" s="21">
        <f>SUM(V25:AJ25)</f>
        <v>43</v>
      </c>
      <c r="AM25" s="32"/>
      <c r="AN25" s="49"/>
      <c r="AO25" s="49"/>
      <c r="AP25" s="51"/>
      <c r="AQ25" s="136"/>
      <c r="AR25" s="37"/>
    </row>
    <row r="26" spans="1:50" x14ac:dyDescent="0.25">
      <c r="A26" s="76">
        <v>24</v>
      </c>
      <c r="B26" s="24" t="s">
        <v>45</v>
      </c>
      <c r="C26" s="24" t="str">
        <f t="shared" si="0"/>
        <v>QP</v>
      </c>
      <c r="D26" s="85" t="str">
        <f>IF(B26=0, "", INDEX('Pools Schedule'!AA:AA, MATCH('Pools Results'!B26, 'Pools Schedule'!AB:AB, 0)))</f>
        <v>Edinburgh 3</v>
      </c>
      <c r="E26" s="69">
        <v>2</v>
      </c>
      <c r="F26" s="70">
        <v>1</v>
      </c>
      <c r="G26" s="71">
        <v>3</v>
      </c>
      <c r="H26" s="89">
        <f t="shared" si="1"/>
        <v>6</v>
      </c>
      <c r="I26" s="24" t="s">
        <v>62</v>
      </c>
      <c r="J26" s="24" t="s">
        <v>42</v>
      </c>
      <c r="K26" s="24" t="str">
        <f t="shared" si="2"/>
        <v>PQ</v>
      </c>
      <c r="L26" s="85" t="str">
        <f>IF(J26=0, "", INDEX('Pools Schedule'!$AA:$AA, MATCH('Pools Results'!J26, 'Pools Schedule'!$AB:$AB, 0)))</f>
        <v>Dundee 1</v>
      </c>
      <c r="M26" s="69">
        <v>4</v>
      </c>
      <c r="N26" s="70">
        <v>5</v>
      </c>
      <c r="O26" s="71">
        <v>6</v>
      </c>
      <c r="P26" s="89">
        <f t="shared" si="3"/>
        <v>15</v>
      </c>
      <c r="Q26" s="77" t="str">
        <f t="shared" si="4"/>
        <v>Edinburgh 3</v>
      </c>
      <c r="S26" s="119">
        <f t="shared" ref="S26" si="42">AQ26</f>
        <v>15</v>
      </c>
      <c r="T26" s="138" t="str">
        <f>INDEX('Pools Schedule'!$AA:$AA, MATCH('Pools Results'!U26, 'Pools Schedule'!$AB:$AB, 0))</f>
        <v>Strathclyde 4</v>
      </c>
      <c r="U26" s="54" t="s">
        <v>47</v>
      </c>
      <c r="V26" s="140">
        <f>IF(V27&gt;0, IF(SUM(V27:X27)&lt;=10, 1, 0), " ")</f>
        <v>0</v>
      </c>
      <c r="W26" s="141"/>
      <c r="X26" s="141"/>
      <c r="Y26" s="140">
        <f t="shared" ref="Y26" si="43">IF(Y27&gt;0, IF(SUM(Y27:AA27)&lt;=10, 1, 0), " ")</f>
        <v>0</v>
      </c>
      <c r="Z26" s="141"/>
      <c r="AA26" s="141"/>
      <c r="AB26" s="140">
        <f t="shared" ref="AB26" si="44">IF(AB27&gt;0, IF(SUM(AB27:AD27)&lt;=10, 1, 0), " ")</f>
        <v>0</v>
      </c>
      <c r="AC26" s="141"/>
      <c r="AD26" s="141"/>
      <c r="AE26" s="143"/>
      <c r="AF26" s="144"/>
      <c r="AG26" s="144"/>
      <c r="AH26" s="140">
        <f t="shared" ref="AH26" si="45">IF(AH27&gt;0, IF(SUM(AH27:AJ27)&lt;=10, 1, 0), " ")</f>
        <v>0</v>
      </c>
      <c r="AI26" s="141"/>
      <c r="AJ26" s="141"/>
      <c r="AK26" s="22">
        <f t="shared" ref="AK26" si="46">SUM(V26:AJ26)</f>
        <v>0</v>
      </c>
      <c r="AL26" s="21"/>
      <c r="AM26" s="32">
        <f>AK26/(COUNTIF(V26:AJ26,0)+COUNTIF(V26:AJ26, 1))</f>
        <v>0</v>
      </c>
      <c r="AN26" s="49">
        <f>SUMIF(V$14:AJ$14, AK26,V26:AJ26)</f>
        <v>0</v>
      </c>
      <c r="AO26" s="49">
        <f>SUMIF(V$15:AJ$15, AK26,V27:AJ27)</f>
        <v>0</v>
      </c>
      <c r="AP26" s="107">
        <f>AM26-(0.001*(AL27/(COUNTIF(V26:AJ26,0)+COUNTIF(V26:AJ26, 1))))</f>
        <v>-1.225E-2</v>
      </c>
      <c r="AQ26" s="135">
        <f t="shared" ref="AQ26" si="47">RANK(AP26, AP$4:AP$61)</f>
        <v>15</v>
      </c>
      <c r="AR26" s="37"/>
    </row>
    <row r="27" spans="1:50" x14ac:dyDescent="0.25">
      <c r="A27" s="76">
        <v>25</v>
      </c>
      <c r="B27" s="24" t="s">
        <v>33</v>
      </c>
      <c r="C27" s="24" t="str">
        <f t="shared" si="0"/>
        <v>CE</v>
      </c>
      <c r="D27" s="85" t="str">
        <f>IF(B27=0, "", INDEX('Pools Schedule'!AA:AA, MATCH('Pools Results'!B27, 'Pools Schedule'!AB:AB, 0)))</f>
        <v>St. Andrews 2</v>
      </c>
      <c r="E27" s="69">
        <v>4</v>
      </c>
      <c r="F27" s="70">
        <v>3</v>
      </c>
      <c r="G27" s="71">
        <v>1</v>
      </c>
      <c r="H27" s="89">
        <f t="shared" si="1"/>
        <v>8</v>
      </c>
      <c r="I27" s="24" t="s">
        <v>62</v>
      </c>
      <c r="J27" s="24" t="s">
        <v>39</v>
      </c>
      <c r="K27" s="24" t="str">
        <f t="shared" si="2"/>
        <v>EC</v>
      </c>
      <c r="L27" s="85" t="str">
        <f>IF(J27=0, "", INDEX('Pools Schedule'!$AA:$AA, MATCH('Pools Results'!J27, 'Pools Schedule'!$AB:$AB, 0)))</f>
        <v>St. Andrews 3</v>
      </c>
      <c r="M27" s="69">
        <v>2</v>
      </c>
      <c r="N27" s="70">
        <v>6</v>
      </c>
      <c r="O27" s="71">
        <v>5</v>
      </c>
      <c r="P27" s="89">
        <f t="shared" si="3"/>
        <v>13</v>
      </c>
      <c r="Q27" s="77" t="str">
        <f t="shared" si="4"/>
        <v>St. Andrews 2</v>
      </c>
      <c r="S27" s="119"/>
      <c r="T27" s="139"/>
      <c r="U27" s="55"/>
      <c r="V27" s="66">
        <f>IF(ISNA(VLOOKUP(CONCATENATE($U26, V$18), $C$3:$G$92, 3, 0)), VLOOKUP(CONCATENATE($U26, V$18), $K$3:$O$92, 3, 0), VLOOKUP(CONCATENATE($U26, V$18), $C$3:$G$92, 3, 0))</f>
        <v>4</v>
      </c>
      <c r="W27" s="67">
        <f>IF(ISNA(VLOOKUP(CONCATENATE($U26, V$18), $C$3:$G$92, 4, 0)), VLOOKUP(CONCATENATE($U26, V$18), $K$3:$O$92, 4,0), VLOOKUP(CONCATENATE($U26, V$18), $C$3:$G$92, 4, 0))</f>
        <v>5</v>
      </c>
      <c r="X27" s="68">
        <f>IF(ISNA(VLOOKUP(CONCATENATE($U26, V$18), $C$3:$G$92, 5,0)), VLOOKUP(CONCATENATE($U26, V$18), $K$3:$O$92, 5,0), VLOOKUP(CONCATENATE($U26, V$18), $C$3:$G$92,5, 0))</f>
        <v>6</v>
      </c>
      <c r="Y27" s="66">
        <f>IF(ISNA(VLOOKUP(CONCATENATE($U26, Y$18), $C$3:$G$92, 3, 0)), VLOOKUP(CONCATENATE($U26, Y$18), $K$3:$O$92, 3, 0), VLOOKUP(CONCATENATE($U26, Y$18), $C$3:$G$92, 3, 0))</f>
        <v>2</v>
      </c>
      <c r="Z27" s="67">
        <f>IF(ISNA(VLOOKUP(CONCATENATE($U26, Y$18), $C$3:$G$92, 4, 0)), VLOOKUP(CONCATENATE($U26, Y$18), $K$3:$O$92, 4,0), VLOOKUP(CONCATENATE($U26, Y$18), $C$3:$G$92, 4, 0))</f>
        <v>3</v>
      </c>
      <c r="AA27" s="68">
        <f>IF(ISNA(VLOOKUP(CONCATENATE($U26, Y$18), $C$3:$G$92, 5,0)), VLOOKUP(CONCATENATE($U26, Y$18), $K$3:$O$92, 5,0), VLOOKUP(CONCATENATE($U26, Y$18), $C$3:$G$92,5, 0))</f>
        <v>6</v>
      </c>
      <c r="AB27" s="66">
        <f>IF(ISNA(VLOOKUP(CONCATENATE($U26, AB$18), $C$3:$G$92, 3, 0)), VLOOKUP(CONCATENATE($U26, AB$18), $K$3:$O$92, 3, 0), VLOOKUP(CONCATENATE($U26, AB$18), $C$3:$G$92, 3, 0))</f>
        <v>1</v>
      </c>
      <c r="AC27" s="67">
        <f>IF(ISNA(VLOOKUP(CONCATENATE($U26, AB$18), $C$3:$G$92, 4, 0)), VLOOKUP(CONCATENATE($U26, AB$18), $K$3:$O$92, 4,0), VLOOKUP(CONCATENATE($U26, AB$18), $C$3:$G$92, 4, 0))</f>
        <v>5</v>
      </c>
      <c r="AD27" s="68">
        <f>IF(ISNA(VLOOKUP(CONCATENATE($U26, AB$18), $C$3:$G$92, 5,0)), VLOOKUP(CONCATENATE($U26, AB$18), $K$3:$O$92, 5,0), VLOOKUP(CONCATENATE($U26, AB$18), $C$3:$G$92,5, 0))</f>
        <v>6</v>
      </c>
      <c r="AE27" s="56"/>
      <c r="AF27" s="57"/>
      <c r="AG27" s="58"/>
      <c r="AH27" s="66">
        <f>IF(ISNA(VLOOKUP(CONCATENATE($U26, AH$18), $C$3:$G$92, 3, 0)), VLOOKUP(CONCATENATE($U26, AH$18), $K$3:$O$92, 3, 0), VLOOKUP(CONCATENATE($U26, AH$18), $C$3:$G$92, 3, 0))</f>
        <v>5</v>
      </c>
      <c r="AI27" s="67">
        <f>IF(ISNA(VLOOKUP(CONCATENATE($U26, AH$18), $C$3:$G$92, 4, 0)), VLOOKUP(CONCATENATE($U26, AH$18), $K$3:$O$92, 4,0), VLOOKUP(CONCATENATE($U26, AH$18), $C$3:$G$92, 4, 0))</f>
        <v>2</v>
      </c>
      <c r="AJ27" s="68">
        <f>IF(ISNA(VLOOKUP(CONCATENATE($U26, AH$18), $C$3:$G$92, 5,0)), VLOOKUP(CONCATENATE($U26, AH$18), $K$3:$O$92, 5,0), VLOOKUP(CONCATENATE($U26, AH$18), $C$3:$G$92,5, 0))</f>
        <v>4</v>
      </c>
      <c r="AK27" s="22"/>
      <c r="AL27" s="21">
        <f>SUM(V27:AJ27)</f>
        <v>49</v>
      </c>
      <c r="AM27" s="32"/>
      <c r="AN27" s="49"/>
      <c r="AO27" s="49"/>
      <c r="AP27" s="51"/>
      <c r="AQ27" s="136"/>
      <c r="AR27" s="37"/>
    </row>
    <row r="28" spans="1:50" x14ac:dyDescent="0.25">
      <c r="A28" s="76">
        <v>26</v>
      </c>
      <c r="B28" s="24" t="s">
        <v>44</v>
      </c>
      <c r="C28" s="24" t="str">
        <f t="shared" si="0"/>
        <v>HJ</v>
      </c>
      <c r="D28" s="85" t="str">
        <f>IF(B28=0, "", INDEX('Pools Schedule'!AA:AA, MATCH('Pools Results'!B28, 'Pools Schedule'!AB:AB, 0)))</f>
        <v>Strathclyde 3</v>
      </c>
      <c r="E28" s="69">
        <v>1</v>
      </c>
      <c r="F28" s="70">
        <v>2</v>
      </c>
      <c r="G28" s="71">
        <v>5</v>
      </c>
      <c r="H28" s="89">
        <f t="shared" si="1"/>
        <v>8</v>
      </c>
      <c r="I28" s="24" t="s">
        <v>62</v>
      </c>
      <c r="J28" s="24" t="s">
        <v>48</v>
      </c>
      <c r="K28" s="24" t="str">
        <f t="shared" si="2"/>
        <v>JH</v>
      </c>
      <c r="L28" s="85" t="str">
        <f>IF(J28=0, "", INDEX('Pools Schedule'!$AA:$AA, MATCH('Pools Results'!J28, 'Pools Schedule'!$AB:$AB, 0)))</f>
        <v>Aberdeen 2</v>
      </c>
      <c r="M28" s="69">
        <v>4</v>
      </c>
      <c r="N28" s="70">
        <v>3</v>
      </c>
      <c r="O28" s="71">
        <v>6</v>
      </c>
      <c r="P28" s="89">
        <f t="shared" si="3"/>
        <v>13</v>
      </c>
      <c r="Q28" s="77" t="str">
        <f t="shared" si="4"/>
        <v>Strathclyde 3</v>
      </c>
      <c r="S28" s="119">
        <f t="shared" ref="S28" si="48">AQ28</f>
        <v>14</v>
      </c>
      <c r="T28" s="138" t="str">
        <f>INDEX('Pools Schedule'!$AA:$AA, MATCH('Pools Results'!U28, 'Pools Schedule'!$AB:$AB, 0))</f>
        <v>Aberdeen 2</v>
      </c>
      <c r="U28" s="54" t="s">
        <v>48</v>
      </c>
      <c r="V28" s="140">
        <f t="shared" ref="V28" si="49">IF(V29&gt;0, IF(SUM(V29:X29)&lt;=10, 1, 0), " ")</f>
        <v>0</v>
      </c>
      <c r="W28" s="141"/>
      <c r="X28" s="141"/>
      <c r="Y28" s="140">
        <f t="shared" ref="Y28" si="50">IF(Y29&gt;0, IF(SUM(Y29:AA29)&lt;=10, 1, 0), " ")</f>
        <v>0</v>
      </c>
      <c r="Z28" s="141"/>
      <c r="AA28" s="141"/>
      <c r="AB28" s="140">
        <f t="shared" ref="AB28" si="51">IF(AB29&gt;0, IF(SUM(AB29:AD29)&lt;=10, 1, 0), " ")</f>
        <v>0</v>
      </c>
      <c r="AC28" s="141"/>
      <c r="AD28" s="141"/>
      <c r="AE28" s="140">
        <f t="shared" ref="AE28" si="52">IF(AE29&gt;0, IF(SUM(AE29:AG29)&lt;=10, 1, 0), " ")</f>
        <v>1</v>
      </c>
      <c r="AF28" s="141"/>
      <c r="AG28" s="141"/>
      <c r="AH28" s="143"/>
      <c r="AI28" s="144"/>
      <c r="AJ28" s="144"/>
      <c r="AK28" s="22">
        <f t="shared" ref="AK28" si="53">SUM(V28:AJ28)</f>
        <v>1</v>
      </c>
      <c r="AL28" s="21"/>
      <c r="AM28" s="32">
        <f>AK28/(COUNTIF(V28:AJ28,0)+COUNTIF(V28:AJ28, 1))</f>
        <v>0.25</v>
      </c>
      <c r="AN28" s="49">
        <f>SUMIF(V$14:AJ$14, AK28,V28:AJ28)</f>
        <v>0</v>
      </c>
      <c r="AO28" s="49">
        <f>SUMIF(V$15:AJ$15, AK28,V29:AJ29)</f>
        <v>0</v>
      </c>
      <c r="AP28" s="107">
        <f>AM28-(0.001*(AL29/(COUNTIF(V28:AJ28,0)+COUNTIF(V28:AJ28, 1))))</f>
        <v>0.23674999999999999</v>
      </c>
      <c r="AQ28" s="135">
        <f t="shared" ref="AQ28" si="54">RANK(AP28, AP$4:AP$61)</f>
        <v>14</v>
      </c>
      <c r="AR28" s="37"/>
    </row>
    <row r="29" spans="1:50" x14ac:dyDescent="0.25">
      <c r="A29" s="76">
        <v>27</v>
      </c>
      <c r="B29" s="24" t="s">
        <v>26</v>
      </c>
      <c r="C29" s="24" t="str">
        <f t="shared" si="0"/>
        <v>AD</v>
      </c>
      <c r="D29" s="85" t="str">
        <f>IF(B29=0, "", INDEX('Pools Schedule'!AA:AA, MATCH('Pools Results'!B29, 'Pools Schedule'!AB:AB, 0)))</f>
        <v>Edinburgh 1</v>
      </c>
      <c r="E29" s="69">
        <v>2</v>
      </c>
      <c r="F29" s="70">
        <v>1</v>
      </c>
      <c r="G29" s="71">
        <v>3</v>
      </c>
      <c r="H29" s="89">
        <f t="shared" si="1"/>
        <v>6</v>
      </c>
      <c r="I29" s="24" t="s">
        <v>62</v>
      </c>
      <c r="J29" s="24" t="s">
        <v>34</v>
      </c>
      <c r="K29" s="24" t="str">
        <f t="shared" si="2"/>
        <v>DA</v>
      </c>
      <c r="L29" s="85" t="str">
        <f>IF(J29=0, "", INDEX('Pools Schedule'!$AA:$AA, MATCH('Pools Results'!J29, 'Pools Schedule'!$AB:$AB, 0)))</f>
        <v>Glasgow 3</v>
      </c>
      <c r="M29" s="69">
        <v>5</v>
      </c>
      <c r="N29" s="70">
        <v>6</v>
      </c>
      <c r="O29" s="71">
        <v>4</v>
      </c>
      <c r="P29" s="89">
        <f t="shared" si="3"/>
        <v>15</v>
      </c>
      <c r="Q29" s="77" t="str">
        <f t="shared" si="4"/>
        <v>Edinburgh 1</v>
      </c>
      <c r="S29" s="119"/>
      <c r="T29" s="139"/>
      <c r="U29" s="62"/>
      <c r="V29" s="66">
        <f>IF(ISNA(VLOOKUP(CONCATENATE($U28, V$18), $C$3:$G$92, 3, 0)), VLOOKUP(CONCATENATE($U28, V$18), $K$3:$O$92, 3, 0), VLOOKUP(CONCATENATE($U28, V$18), $C$3:$G$92, 3, 0))</f>
        <v>6</v>
      </c>
      <c r="W29" s="67">
        <f>IF(ISNA(VLOOKUP(CONCATENATE($U28, V$18), $C$3:$G$92, 4, 0)), VLOOKUP(CONCATENATE($U28, V$18), $K$3:$O$92, 4,0), VLOOKUP(CONCATENATE($U28, V$18), $C$3:$G$92, 4, 0))</f>
        <v>5</v>
      </c>
      <c r="X29" s="68">
        <f>IF(ISNA(VLOOKUP(CONCATENATE($U28, V$18), $C$3:$G$92, 5,0)), VLOOKUP(CONCATENATE($U28, V$18), $K$3:$O$92, 5,0), VLOOKUP(CONCATENATE($U28, V$18), $C$3:$G$92,5, 0))</f>
        <v>4</v>
      </c>
      <c r="Y29" s="66">
        <f>IF(ISNA(VLOOKUP(CONCATENATE($U28, Y$18), $C$3:$G$92, 3, 0)), VLOOKUP(CONCATENATE($U28, Y$18), $K$3:$O$92, 3, 0), VLOOKUP(CONCATENATE($U28, Y$18), $C$3:$G$92, 3, 0))</f>
        <v>4</v>
      </c>
      <c r="Z29" s="67">
        <f>IF(ISNA(VLOOKUP(CONCATENATE($U28, Y$18), $C$3:$G$92, 4, 0)), VLOOKUP(CONCATENATE($U28, Y$18), $K$3:$O$92, 4,0), VLOOKUP(CONCATENATE($U28, Y$18), $C$3:$G$92, 4, 0))</f>
        <v>5</v>
      </c>
      <c r="AA29" s="68">
        <f>IF(ISNA(VLOOKUP(CONCATENATE($U28, Y$18), $C$3:$G$92, 5,0)), VLOOKUP(CONCATENATE($U28, Y$18), $K$3:$O$92, 5,0), VLOOKUP(CONCATENATE($U28, Y$18), $C$3:$G$92,5, 0))</f>
        <v>6</v>
      </c>
      <c r="AB29" s="66">
        <f>IF(ISNA(VLOOKUP(CONCATENATE($U28, AB$18), $C$3:$G$92, 3, 0)), VLOOKUP(CONCATENATE($U28, AB$18), $K$3:$O$92, 3, 0), VLOOKUP(CONCATENATE($U28, AB$18), $C$3:$G$92, 3, 0))</f>
        <v>4</v>
      </c>
      <c r="AC29" s="67">
        <f>IF(ISNA(VLOOKUP(CONCATENATE($U28, AB$18), $C$3:$G$92, 4, 0)), VLOOKUP(CONCATENATE($U28, AB$18), $K$3:$O$92, 4,0), VLOOKUP(CONCATENATE($U28, AB$18), $C$3:$G$92, 4, 0))</f>
        <v>3</v>
      </c>
      <c r="AD29" s="68">
        <f>IF(ISNA(VLOOKUP(CONCATENATE($U28, AB$18), $C$3:$G$92, 5,0)), VLOOKUP(CONCATENATE($U28, AB$18), $K$3:$O$92, 5,0), VLOOKUP(CONCATENATE($U28, AB$18), $C$3:$G$92,5, 0))</f>
        <v>6</v>
      </c>
      <c r="AE29" s="66">
        <f>IF(ISNA(VLOOKUP(CONCATENATE($U28, AE$18), $C$3:$G$92, 3, 0)), VLOOKUP(CONCATENATE($U28, AE$18), $K$3:$O$92, 3, 0), VLOOKUP(CONCATENATE($U28, AE$18), $C$3:$G$92, 3, 0))</f>
        <v>6</v>
      </c>
      <c r="AF29" s="67">
        <f>IF(ISNA(VLOOKUP(CONCATENATE($U28, AE$18), $C$3:$G$92, 4, 0)), VLOOKUP(CONCATENATE($U28, AE$18), $K$3:$O$92, 4,0), VLOOKUP(CONCATENATE($U28, AE$18), $C$3:$G$92, 4, 0))</f>
        <v>3</v>
      </c>
      <c r="AG29" s="68">
        <f>IF(ISNA(VLOOKUP(CONCATENATE($U28, AE$18), $C$3:$G$92, 5,0)), VLOOKUP(CONCATENATE($U28, AE$18), $K$3:$O$92, 5,0), VLOOKUP(CONCATENATE($U28, AE$18), $C$3:$G$92,5, 0))</f>
        <v>1</v>
      </c>
      <c r="AH29" s="56"/>
      <c r="AI29" s="57"/>
      <c r="AJ29" s="58"/>
      <c r="AK29" s="27"/>
      <c r="AL29" s="21">
        <f>SUM(V29:AJ29)</f>
        <v>53</v>
      </c>
      <c r="AM29" s="32"/>
      <c r="AN29" s="49"/>
      <c r="AO29" s="49"/>
      <c r="AP29" s="51"/>
      <c r="AQ29" s="136"/>
      <c r="AR29" s="37"/>
    </row>
    <row r="30" spans="1:50" x14ac:dyDescent="0.25">
      <c r="A30" s="76">
        <v>28</v>
      </c>
      <c r="B30" s="24" t="s">
        <v>40</v>
      </c>
      <c r="C30" s="24" t="str">
        <f t="shared" si="0"/>
        <v>FI</v>
      </c>
      <c r="D30" s="85" t="str">
        <f>IF(B30=0, "", INDEX('Pools Schedule'!AA:AA, MATCH('Pools Results'!B30, 'Pools Schedule'!AB:AB, 0)))</f>
        <v>Strathclyde 1</v>
      </c>
      <c r="E30" s="69">
        <v>1</v>
      </c>
      <c r="F30" s="70">
        <v>2</v>
      </c>
      <c r="G30" s="71">
        <v>3</v>
      </c>
      <c r="H30" s="89">
        <f t="shared" si="1"/>
        <v>6</v>
      </c>
      <c r="I30" s="24" t="s">
        <v>62</v>
      </c>
      <c r="J30" s="24" t="s">
        <v>47</v>
      </c>
      <c r="K30" s="24" t="str">
        <f t="shared" si="2"/>
        <v>IF</v>
      </c>
      <c r="L30" s="85" t="str">
        <f>IF(J30=0, "", INDEX('Pools Schedule'!$AA:$AA, MATCH('Pools Results'!J30, 'Pools Schedule'!$AB:$AB, 0)))</f>
        <v>Strathclyde 4</v>
      </c>
      <c r="M30" s="69">
        <v>4</v>
      </c>
      <c r="N30" s="70">
        <v>5</v>
      </c>
      <c r="O30" s="71">
        <v>6</v>
      </c>
      <c r="P30" s="89">
        <f t="shared" si="3"/>
        <v>15</v>
      </c>
      <c r="Q30" s="77" t="str">
        <f t="shared" si="4"/>
        <v>Strathclyde 1</v>
      </c>
      <c r="V30" s="145">
        <f>AK20</f>
        <v>4</v>
      </c>
      <c r="W30" s="145"/>
      <c r="X30" s="145"/>
      <c r="Y30" s="145">
        <f>AK22</f>
        <v>3</v>
      </c>
      <c r="Z30" s="145"/>
      <c r="AA30" s="145"/>
      <c r="AB30" s="145">
        <f>AK24</f>
        <v>2</v>
      </c>
      <c r="AC30" s="145"/>
      <c r="AD30" s="145"/>
      <c r="AE30" s="145">
        <f>AK26</f>
        <v>0</v>
      </c>
      <c r="AF30" s="145"/>
      <c r="AG30" s="145"/>
      <c r="AH30" s="145">
        <f>AK28</f>
        <v>1</v>
      </c>
      <c r="AI30" s="145"/>
      <c r="AJ30" s="145"/>
    </row>
    <row r="31" spans="1:50" x14ac:dyDescent="0.25">
      <c r="A31" s="76">
        <v>29</v>
      </c>
      <c r="B31" s="24" t="s">
        <v>32</v>
      </c>
      <c r="C31" s="24" t="str">
        <f t="shared" si="0"/>
        <v>BE</v>
      </c>
      <c r="D31" s="85" t="str">
        <f>IF(B31=0, "", INDEX('Pools Schedule'!AA:AA, MATCH('Pools Results'!B31, 'Pools Schedule'!AB:AB, 0)))</f>
        <v>Strathclyde 2</v>
      </c>
      <c r="E31" s="69">
        <v>1</v>
      </c>
      <c r="F31" s="70">
        <v>2</v>
      </c>
      <c r="G31" s="71">
        <v>3</v>
      </c>
      <c r="H31" s="89">
        <f t="shared" si="1"/>
        <v>6</v>
      </c>
      <c r="I31" s="24" t="s">
        <v>62</v>
      </c>
      <c r="J31" s="24" t="s">
        <v>39</v>
      </c>
      <c r="K31" s="24" t="str">
        <f t="shared" si="2"/>
        <v>EB</v>
      </c>
      <c r="L31" s="85" t="str">
        <f>IF(J31=0, "", INDEX('Pools Schedule'!$AA:$AA, MATCH('Pools Results'!J31, 'Pools Schedule'!$AB:$AB, 0)))</f>
        <v>St. Andrews 3</v>
      </c>
      <c r="M31" s="69">
        <v>5</v>
      </c>
      <c r="N31" s="70">
        <v>6</v>
      </c>
      <c r="O31" s="71">
        <v>4</v>
      </c>
      <c r="P31" s="89">
        <f t="shared" si="3"/>
        <v>15</v>
      </c>
      <c r="Q31" s="77" t="str">
        <f t="shared" si="4"/>
        <v>Strathclyde 2</v>
      </c>
      <c r="V31" s="63">
        <f>V30</f>
        <v>4</v>
      </c>
      <c r="W31" s="63">
        <f>V30</f>
        <v>4</v>
      </c>
      <c r="X31" s="63">
        <f>V30</f>
        <v>4</v>
      </c>
      <c r="Y31" s="63">
        <f>Y30</f>
        <v>3</v>
      </c>
      <c r="Z31" s="63">
        <f>Y30</f>
        <v>3</v>
      </c>
      <c r="AA31" s="63">
        <f>Y30</f>
        <v>3</v>
      </c>
      <c r="AB31" s="63">
        <f>AB30</f>
        <v>2</v>
      </c>
      <c r="AC31" s="63">
        <f>AB30</f>
        <v>2</v>
      </c>
      <c r="AD31" s="63">
        <f>AB30</f>
        <v>2</v>
      </c>
      <c r="AE31" s="63">
        <f>AE30</f>
        <v>0</v>
      </c>
      <c r="AF31" s="63">
        <f>AE30</f>
        <v>0</v>
      </c>
      <c r="AG31" s="63">
        <f>AE30</f>
        <v>0</v>
      </c>
      <c r="AH31" s="63">
        <f>AH30</f>
        <v>1</v>
      </c>
      <c r="AI31" s="63">
        <f>AH30</f>
        <v>1</v>
      </c>
      <c r="AJ31" s="63">
        <f>AH30</f>
        <v>1</v>
      </c>
    </row>
    <row r="32" spans="1:50" x14ac:dyDescent="0.25">
      <c r="A32" s="76">
        <v>30</v>
      </c>
      <c r="B32" s="24" t="s">
        <v>43</v>
      </c>
      <c r="C32" s="24" t="str">
        <f t="shared" si="0"/>
        <v>GJ</v>
      </c>
      <c r="D32" s="85" t="str">
        <f>IF(B32=0, "", INDEX('Pools Schedule'!AA:AA, MATCH('Pools Results'!B32, 'Pools Schedule'!AB:AB, 0)))</f>
        <v>Glasgow 1</v>
      </c>
      <c r="E32" s="69">
        <v>1</v>
      </c>
      <c r="F32" s="70">
        <v>2</v>
      </c>
      <c r="G32" s="71">
        <v>3</v>
      </c>
      <c r="H32" s="89">
        <f t="shared" si="1"/>
        <v>6</v>
      </c>
      <c r="I32" s="24" t="s">
        <v>62</v>
      </c>
      <c r="J32" s="24" t="s">
        <v>48</v>
      </c>
      <c r="K32" s="24" t="str">
        <f t="shared" si="2"/>
        <v>JG</v>
      </c>
      <c r="L32" s="85" t="str">
        <f>IF(J32=0, "", INDEX('Pools Schedule'!$AA:$AA, MATCH('Pools Results'!J32, 'Pools Schedule'!$AB:$AB, 0)))</f>
        <v>Aberdeen 2</v>
      </c>
      <c r="M32" s="69">
        <v>4</v>
      </c>
      <c r="N32" s="70">
        <v>5</v>
      </c>
      <c r="O32" s="71">
        <v>6</v>
      </c>
      <c r="P32" s="89">
        <f t="shared" si="3"/>
        <v>15</v>
      </c>
      <c r="Q32" s="77" t="str">
        <f t="shared" si="4"/>
        <v>Glasgow 1</v>
      </c>
    </row>
    <row r="33" spans="1:44" x14ac:dyDescent="0.25">
      <c r="A33" s="76">
        <v>31</v>
      </c>
      <c r="B33" s="24" t="s">
        <v>32</v>
      </c>
      <c r="C33" s="24" t="str">
        <f t="shared" si="0"/>
        <v>BD</v>
      </c>
      <c r="D33" s="85" t="str">
        <f>IF(B33=0, "", INDEX('Pools Schedule'!AA:AA, MATCH('Pools Results'!B33, 'Pools Schedule'!AB:AB, 0)))</f>
        <v>Strathclyde 2</v>
      </c>
      <c r="E33" s="69">
        <v>1</v>
      </c>
      <c r="F33" s="70">
        <v>3</v>
      </c>
      <c r="G33" s="71">
        <v>6</v>
      </c>
      <c r="H33" s="89">
        <f t="shared" si="1"/>
        <v>10</v>
      </c>
      <c r="I33" s="24" t="s">
        <v>62</v>
      </c>
      <c r="J33" s="24" t="s">
        <v>34</v>
      </c>
      <c r="K33" s="24" t="str">
        <f t="shared" si="2"/>
        <v>DB</v>
      </c>
      <c r="L33" s="85" t="str">
        <f>IF(J33=0, "", INDEX('Pools Schedule'!$AA:$AA, MATCH('Pools Results'!J33, 'Pools Schedule'!$AB:$AB, 0)))</f>
        <v>Glasgow 3</v>
      </c>
      <c r="M33" s="69">
        <v>2</v>
      </c>
      <c r="N33" s="70">
        <v>4</v>
      </c>
      <c r="O33" s="71">
        <v>6</v>
      </c>
      <c r="P33" s="89">
        <f t="shared" si="3"/>
        <v>12</v>
      </c>
      <c r="Q33" s="77" t="str">
        <f t="shared" si="4"/>
        <v>Strathclyde 2</v>
      </c>
      <c r="T33" s="23" t="s">
        <v>58</v>
      </c>
    </row>
    <row r="34" spans="1:44" x14ac:dyDescent="0.25">
      <c r="A34" s="76">
        <v>32</v>
      </c>
      <c r="B34" s="24" t="s">
        <v>43</v>
      </c>
      <c r="C34" s="24" t="str">
        <f t="shared" si="0"/>
        <v>GI</v>
      </c>
      <c r="D34" s="85" t="str">
        <f>IF(B34=0, "", INDEX('Pools Schedule'!AA:AA, MATCH('Pools Results'!B34, 'Pools Schedule'!AB:AB, 0)))</f>
        <v>Glasgow 1</v>
      </c>
      <c r="E34" s="69">
        <v>1</v>
      </c>
      <c r="F34" s="70">
        <v>2</v>
      </c>
      <c r="G34" s="71">
        <v>5</v>
      </c>
      <c r="H34" s="89">
        <f t="shared" si="1"/>
        <v>8</v>
      </c>
      <c r="I34" s="24" t="s">
        <v>62</v>
      </c>
      <c r="J34" s="24" t="s">
        <v>47</v>
      </c>
      <c r="K34" s="24" t="str">
        <f t="shared" si="2"/>
        <v>IG</v>
      </c>
      <c r="L34" s="85" t="str">
        <f>IF(J34=0, "", INDEX('Pools Schedule'!$AA:$AA, MATCH('Pools Results'!J34, 'Pools Schedule'!$AB:$AB, 0)))</f>
        <v>Strathclyde 4</v>
      </c>
      <c r="M34" s="69">
        <v>2</v>
      </c>
      <c r="N34" s="70">
        <v>3</v>
      </c>
      <c r="O34" s="71">
        <v>6</v>
      </c>
      <c r="P34" s="89">
        <f t="shared" si="3"/>
        <v>11</v>
      </c>
      <c r="Q34" s="77" t="str">
        <f t="shared" si="4"/>
        <v>Glasgow 1</v>
      </c>
      <c r="U34" s="41"/>
      <c r="V34" s="131" t="s">
        <v>35</v>
      </c>
      <c r="W34" s="131"/>
      <c r="X34" s="131"/>
      <c r="Y34" s="131" t="s">
        <v>36</v>
      </c>
      <c r="Z34" s="131"/>
      <c r="AA34" s="131"/>
      <c r="AB34" s="131" t="s">
        <v>37</v>
      </c>
      <c r="AC34" s="131"/>
      <c r="AD34" s="131"/>
      <c r="AE34" s="131" t="s">
        <v>38</v>
      </c>
      <c r="AF34" s="131"/>
      <c r="AG34" s="131"/>
      <c r="AH34" s="131" t="s">
        <v>41</v>
      </c>
      <c r="AI34" s="131"/>
      <c r="AJ34" s="131"/>
    </row>
    <row r="35" spans="1:44" ht="30" x14ac:dyDescent="0.25">
      <c r="A35" s="76">
        <v>33</v>
      </c>
      <c r="B35" s="24"/>
      <c r="C35" s="24" t="str">
        <f t="shared" si="0"/>
        <v/>
      </c>
      <c r="D35" s="85" t="str">
        <f>IF(B35=0, "", VLOOKUP(B35,'League Schedule'!$T$4:$U$22, 2, 1))</f>
        <v/>
      </c>
      <c r="E35" s="69"/>
      <c r="F35" s="70"/>
      <c r="G35" s="71"/>
      <c r="H35" s="89">
        <f t="shared" si="1"/>
        <v>0</v>
      </c>
      <c r="I35" s="24" t="s">
        <v>62</v>
      </c>
      <c r="J35" s="24"/>
      <c r="K35" s="24" t="str">
        <f t="shared" si="2"/>
        <v/>
      </c>
      <c r="L35" s="85" t="str">
        <f>IF(J35=0, "", VLOOKUP(J35,'League Schedule'!$T$4:$U$22, 2, 1))</f>
        <v/>
      </c>
      <c r="M35" s="69"/>
      <c r="N35" s="70"/>
      <c r="O35" s="71"/>
      <c r="P35" s="89">
        <f t="shared" si="3"/>
        <v>0</v>
      </c>
      <c r="Q35" s="77" t="str">
        <f t="shared" si="4"/>
        <v xml:space="preserve"> </v>
      </c>
      <c r="T35" s="19" t="s">
        <v>51</v>
      </c>
      <c r="U35" s="38"/>
      <c r="V35" s="132" t="str">
        <f>T36</f>
        <v>St. Andrews 1</v>
      </c>
      <c r="W35" s="133"/>
      <c r="X35" s="134"/>
      <c r="Y35" s="132" t="str">
        <f>T38</f>
        <v>Aberdeen 1</v>
      </c>
      <c r="Z35" s="133"/>
      <c r="AA35" s="134"/>
      <c r="AB35" s="132" t="str">
        <f>T40</f>
        <v>Dundee 2</v>
      </c>
      <c r="AC35" s="133"/>
      <c r="AD35" s="134"/>
      <c r="AE35" s="132" t="str">
        <f>T42</f>
        <v>Glasgow 2</v>
      </c>
      <c r="AF35" s="133"/>
      <c r="AG35" s="134"/>
      <c r="AH35" s="132"/>
      <c r="AI35" s="133"/>
      <c r="AJ35" s="134"/>
      <c r="AK35" s="29" t="s">
        <v>56</v>
      </c>
      <c r="AL35" s="30" t="s">
        <v>61</v>
      </c>
      <c r="AM35" s="31" t="s">
        <v>57</v>
      </c>
      <c r="AN35" s="50" t="s">
        <v>99</v>
      </c>
      <c r="AO35" s="50" t="s">
        <v>101</v>
      </c>
      <c r="AP35" s="31" t="s">
        <v>100</v>
      </c>
      <c r="AQ35" s="52" t="s">
        <v>50</v>
      </c>
      <c r="AR35" s="65"/>
    </row>
    <row r="36" spans="1:44" x14ac:dyDescent="0.25">
      <c r="A36" s="76">
        <v>34</v>
      </c>
      <c r="B36" s="24"/>
      <c r="C36" s="24" t="str">
        <f t="shared" si="0"/>
        <v/>
      </c>
      <c r="D36" s="85" t="str">
        <f>IF(B36=0, "", VLOOKUP(B36,'League Schedule'!$T$4:$U$22, 2, 1))</f>
        <v/>
      </c>
      <c r="E36" s="69"/>
      <c r="F36" s="70"/>
      <c r="G36" s="71"/>
      <c r="H36" s="89">
        <f t="shared" si="1"/>
        <v>0</v>
      </c>
      <c r="I36" s="24" t="s">
        <v>62</v>
      </c>
      <c r="J36" s="24"/>
      <c r="K36" s="24" t="str">
        <f t="shared" si="2"/>
        <v/>
      </c>
      <c r="L36" s="85" t="str">
        <f>IF(J36=0, "", VLOOKUP(J36,'League Schedule'!$T$4:$U$22, 2, 1))</f>
        <v/>
      </c>
      <c r="M36" s="69"/>
      <c r="N36" s="70"/>
      <c r="O36" s="71"/>
      <c r="P36" s="89">
        <f t="shared" si="3"/>
        <v>0</v>
      </c>
      <c r="Q36" s="77" t="str">
        <f t="shared" si="4"/>
        <v xml:space="preserve"> </v>
      </c>
      <c r="S36" s="119">
        <f>AQ36</f>
        <v>4</v>
      </c>
      <c r="T36" s="138" t="str">
        <f>INDEX('Pools Schedule'!$AA:$AA, MATCH('Pools Results'!U36, 'Pools Schedule'!$AB:$AB, 0))</f>
        <v>St. Andrews 1</v>
      </c>
      <c r="U36" s="54" t="s">
        <v>35</v>
      </c>
      <c r="V36" s="47"/>
      <c r="W36" s="48"/>
      <c r="X36" s="48"/>
      <c r="Y36" s="140">
        <f>IF(Y37&gt;0, IF(SUM(Y37:AA37)&lt;=10, 1, 0), " ")</f>
        <v>1</v>
      </c>
      <c r="Z36" s="141"/>
      <c r="AA36" s="141"/>
      <c r="AB36" s="140">
        <f t="shared" ref="AB36" si="55">IF(AB37&gt;0, IF(SUM(AB37:AD37)&lt;=10, 1, 0), " ")</f>
        <v>1</v>
      </c>
      <c r="AC36" s="141"/>
      <c r="AD36" s="141"/>
      <c r="AE36" s="140">
        <f t="shared" ref="AE36" si="56">IF(AE37&gt;0, IF(SUM(AE37:AG37)&lt;=10, 1, 0), " ")</f>
        <v>1</v>
      </c>
      <c r="AF36" s="141"/>
      <c r="AG36" s="141"/>
      <c r="AH36" s="140"/>
      <c r="AI36" s="141"/>
      <c r="AJ36" s="141"/>
      <c r="AK36" s="22">
        <f>SUM(V36:AJ36)</f>
        <v>3</v>
      </c>
      <c r="AL36" s="21"/>
      <c r="AM36" s="32">
        <f>AK36/(COUNTIF(V36:AJ36,0)+COUNTIF(V36:AJ36, 1))</f>
        <v>1</v>
      </c>
      <c r="AN36" s="49">
        <f>SUMIF(V$14:AJ$14, AK36,V36:AJ36)</f>
        <v>1</v>
      </c>
      <c r="AO36" s="49">
        <f>SUMIF(V$15:AJ$15, AK36,V37:AJ37)</f>
        <v>8</v>
      </c>
      <c r="AP36" s="107">
        <f>AM36-(0.001*(AL37/(COUNTIF(V36:AJ36,0)+COUNTIF(V36:AJ36, 1))))</f>
        <v>0.99199999999999999</v>
      </c>
      <c r="AQ36" s="135">
        <f>RANK(AP36, AP$4:AP$61)</f>
        <v>4</v>
      </c>
      <c r="AR36" s="37"/>
    </row>
    <row r="37" spans="1:44" x14ac:dyDescent="0.25">
      <c r="A37" s="76">
        <v>35</v>
      </c>
      <c r="B37" s="24"/>
      <c r="C37" s="24" t="str">
        <f t="shared" si="0"/>
        <v/>
      </c>
      <c r="D37" s="85" t="str">
        <f>IF(B37=0, "", VLOOKUP(B37,'League Schedule'!$T$4:$U$22, 2, 1))</f>
        <v/>
      </c>
      <c r="E37" s="69"/>
      <c r="F37" s="70"/>
      <c r="G37" s="71"/>
      <c r="H37" s="89">
        <f t="shared" si="1"/>
        <v>0</v>
      </c>
      <c r="I37" s="24" t="s">
        <v>62</v>
      </c>
      <c r="J37" s="24"/>
      <c r="K37" s="24" t="str">
        <f t="shared" si="2"/>
        <v/>
      </c>
      <c r="L37" s="85" t="str">
        <f>IF(J37=0, "", VLOOKUP(J37,'League Schedule'!$T$4:$U$22, 2, 1))</f>
        <v/>
      </c>
      <c r="M37" s="69"/>
      <c r="N37" s="70"/>
      <c r="O37" s="71"/>
      <c r="P37" s="89">
        <f t="shared" si="3"/>
        <v>0</v>
      </c>
      <c r="Q37" s="77" t="str">
        <f t="shared" si="4"/>
        <v xml:space="preserve"> </v>
      </c>
      <c r="S37" s="119"/>
      <c r="T37" s="139"/>
      <c r="U37" s="55"/>
      <c r="V37" s="56"/>
      <c r="W37" s="57"/>
      <c r="X37" s="58"/>
      <c r="Y37" s="66">
        <f>IF(ISNA(VLOOKUP(CONCATENATE($U36, Y$34), $C$3:$G$92, 3, 0)), VLOOKUP(CONCATENATE($U36, Y$34), $K$3:$O$92, 3, 0), VLOOKUP(CONCATENATE($U36, Y$34), $C$3:$G$92, 3, 0))</f>
        <v>1</v>
      </c>
      <c r="Z37" s="67">
        <f>IF(ISNA(VLOOKUP(CONCATENATE($U36, Y$34), $C$3:$G$92, 4, 0)), VLOOKUP(CONCATENATE($U36, Y$34), $K$3:$O$92, 4,0), VLOOKUP(CONCATENATE($U36, Y$34), $C$3:$G$92, 4, 0))</f>
        <v>2</v>
      </c>
      <c r="AA37" s="68">
        <f>IF(ISNA(VLOOKUP(CONCATENATE($U36, Y$34), $C$3:$G$92, 5,0)), VLOOKUP(CONCATENATE($U36, Y$34), $K$3:$O$92, 5,0), VLOOKUP(CONCATENATE($U36, Y$34), $C$3:$G$92,5, 0))</f>
        <v>5</v>
      </c>
      <c r="AB37" s="66">
        <f>IF(ISNA(VLOOKUP(CONCATENATE($U36, AB$34), $C$3:$G$92, 3, 0)), VLOOKUP(CONCATENATE($U36, AB$34), $K$3:$O$92, 3, 0), VLOOKUP(CONCATENATE($U36, AB$34), $C$3:$G$92, 3, 0))</f>
        <v>1</v>
      </c>
      <c r="AC37" s="67">
        <f>IF(ISNA(VLOOKUP(CONCATENATE($U36, AB$34), $C$3:$G$92, 4, 0)), VLOOKUP(CONCATENATE($U36, AB$34), $K$3:$O$92, 4,0), VLOOKUP(CONCATENATE($U36, AB$34), $C$3:$G$92, 4, 0))</f>
        <v>2</v>
      </c>
      <c r="AD37" s="68">
        <f>IF(ISNA(VLOOKUP(CONCATENATE($U36, AB$34), $C$3:$G$92, 5,0)), VLOOKUP(CONCATENATE($U36, AB$34), $K$3:$O$92, 5,0), VLOOKUP(CONCATENATE($U36, AB$34), $C$3:$G$92,5, 0))</f>
        <v>3</v>
      </c>
      <c r="AE37" s="66">
        <f>IF(ISNA(VLOOKUP(CONCATENATE($U36, AE$34), $C$3:$G$92, 3, 0)), VLOOKUP(CONCATENATE($U36, AE$34), $K$3:$O$92, 3, 0), VLOOKUP(CONCATENATE($U36, AE$34), $C$3:$G$92, 3, 0))</f>
        <v>4</v>
      </c>
      <c r="AF37" s="67">
        <f>IF(ISNA(VLOOKUP(CONCATENATE($U36, AE$34), $C$3:$G$92, 4, 0)), VLOOKUP(CONCATENATE($U36, AE$34), $K$3:$O$92, 4,0), VLOOKUP(CONCATENATE($U36, AE$34), $C$3:$G$92, 4, 0))</f>
        <v>1</v>
      </c>
      <c r="AG37" s="68">
        <f>IF(ISNA(VLOOKUP(CONCATENATE($U36, AE$34), $C$3:$G$92, 5,0)), VLOOKUP(CONCATENATE($U36, AE$34), $K$3:$O$92, 5,0), VLOOKUP(CONCATENATE($U36, AE$34), $C$3:$G$92,5, 0))</f>
        <v>5</v>
      </c>
      <c r="AH37" s="66"/>
      <c r="AI37" s="67"/>
      <c r="AJ37" s="68"/>
      <c r="AK37" s="22"/>
      <c r="AL37" s="21">
        <f>SUM(V37:AJ37)</f>
        <v>24</v>
      </c>
      <c r="AM37" s="32"/>
      <c r="AN37" s="49"/>
      <c r="AO37" s="49"/>
      <c r="AP37" s="51"/>
      <c r="AQ37" s="136"/>
      <c r="AR37" s="37"/>
    </row>
    <row r="38" spans="1:44" x14ac:dyDescent="0.25">
      <c r="A38" s="76">
        <v>36</v>
      </c>
      <c r="B38" s="24"/>
      <c r="C38" s="24" t="str">
        <f t="shared" si="0"/>
        <v/>
      </c>
      <c r="D38" s="85" t="str">
        <f>IF(B38=0, "", VLOOKUP(B38,'League Schedule'!$T$4:$U$22, 2, 1))</f>
        <v/>
      </c>
      <c r="E38" s="69"/>
      <c r="F38" s="70"/>
      <c r="G38" s="71"/>
      <c r="H38" s="89">
        <f t="shared" si="1"/>
        <v>0</v>
      </c>
      <c r="I38" s="24" t="s">
        <v>62</v>
      </c>
      <c r="J38" s="24"/>
      <c r="K38" s="24" t="str">
        <f t="shared" si="2"/>
        <v/>
      </c>
      <c r="L38" s="85" t="str">
        <f>IF(J38=0, "", VLOOKUP(J38,'League Schedule'!$T$4:$U$22, 2, 1))</f>
        <v/>
      </c>
      <c r="M38" s="69"/>
      <c r="N38" s="70"/>
      <c r="O38" s="71"/>
      <c r="P38" s="89">
        <f t="shared" si="3"/>
        <v>0</v>
      </c>
      <c r="Q38" s="77" t="str">
        <f t="shared" si="4"/>
        <v xml:space="preserve"> </v>
      </c>
      <c r="S38" s="119">
        <f t="shared" ref="S38" si="57">AQ38</f>
        <v>11</v>
      </c>
      <c r="T38" s="138" t="str">
        <f>INDEX('Pools Schedule'!$AA:$AA, MATCH('Pools Results'!U38, 'Pools Schedule'!$AB:$AB, 0))</f>
        <v>Aberdeen 1</v>
      </c>
      <c r="U38" s="54" t="s">
        <v>36</v>
      </c>
      <c r="V38" s="140">
        <f>IF(V39&gt;0, IF(SUM(V39:X39)&lt;=10, 1, 0), " ")</f>
        <v>0</v>
      </c>
      <c r="W38" s="141"/>
      <c r="X38" s="141"/>
      <c r="Y38" s="45"/>
      <c r="Z38" s="46"/>
      <c r="AA38" s="46"/>
      <c r="AB38" s="140">
        <f>IF(AB39&gt;0, IF(SUM(AB39:AD39)&lt;=10, 1, 0), " ")</f>
        <v>1</v>
      </c>
      <c r="AC38" s="141"/>
      <c r="AD38" s="141"/>
      <c r="AE38" s="140">
        <f t="shared" ref="AE38" si="58">IF(AE39&gt;0, IF(SUM(AE39:AG39)&lt;=10, 1, 0), " ")</f>
        <v>0</v>
      </c>
      <c r="AF38" s="141"/>
      <c r="AG38" s="141"/>
      <c r="AH38" s="140"/>
      <c r="AI38" s="141"/>
      <c r="AJ38" s="141"/>
      <c r="AK38" s="22">
        <f t="shared" ref="AK38" si="59">SUM(V38:AJ38)</f>
        <v>1</v>
      </c>
      <c r="AL38" s="21"/>
      <c r="AM38" s="32">
        <f>AK38/(COUNTIF(V38:AJ38,0)+COUNTIF(V38:AJ38, 1))</f>
        <v>0.33333333333333331</v>
      </c>
      <c r="AN38" s="49">
        <f>SUMIF(V$14:AJ$14, AK38,V38:AJ38)</f>
        <v>0</v>
      </c>
      <c r="AO38" s="49">
        <f>SUMIF(V$15:AJ$15, AK38,V39:AJ39)</f>
        <v>0</v>
      </c>
      <c r="AP38" s="107">
        <f>AM38-(0.001*(AL39/(COUNTIF(V38:AJ38,0)+COUNTIF(V38:AJ38, 1))))</f>
        <v>0.32333333333333331</v>
      </c>
      <c r="AQ38" s="135">
        <f t="shared" ref="AQ38" si="60">RANK(AP38, AP$4:AP$61)</f>
        <v>11</v>
      </c>
      <c r="AR38" s="37"/>
    </row>
    <row r="39" spans="1:44" x14ac:dyDescent="0.25">
      <c r="A39" s="78"/>
      <c r="B39" s="72"/>
      <c r="C39" s="72"/>
      <c r="D39" s="86"/>
      <c r="E39" s="95"/>
      <c r="F39" s="96"/>
      <c r="G39" s="97"/>
      <c r="H39" s="90"/>
      <c r="I39" s="72"/>
      <c r="J39" s="72"/>
      <c r="K39" s="72"/>
      <c r="L39" s="86"/>
      <c r="M39" s="95"/>
      <c r="N39" s="96"/>
      <c r="O39" s="97"/>
      <c r="P39" s="90"/>
      <c r="Q39" s="79"/>
      <c r="S39" s="119"/>
      <c r="T39" s="139"/>
      <c r="U39" s="55"/>
      <c r="V39" s="66">
        <f>IF(ISNA(VLOOKUP(CONCATENATE($U38, V$34), $C$3:$G$92, 3, 0)), VLOOKUP(CONCATENATE($U38, V$34), $K$3:$O$92, 3, 0), VLOOKUP(CONCATENATE($U38, V$34), $C$3:$G$92, 3, 0))</f>
        <v>3</v>
      </c>
      <c r="W39" s="67">
        <f>IF(ISNA(VLOOKUP(CONCATENATE($U38, V$34), $C$3:$G$92, 4, 0)), VLOOKUP(CONCATENATE($U38, V$34), $K$3:$O$92, 4,0), VLOOKUP(CONCATENATE($U38, V$34), $C$3:$G$92, 4, 0))</f>
        <v>4</v>
      </c>
      <c r="X39" s="68">
        <f>IF(ISNA(VLOOKUP(CONCATENATE($U38, V$34), $C$3:$G$92, 5,0)), VLOOKUP(CONCATENATE($U38, V$34), $K$3:$O$92, 5,0), VLOOKUP(CONCATENATE($U38, V$34), $C$3:$G$92,5, 0))</f>
        <v>6</v>
      </c>
      <c r="Y39" s="56"/>
      <c r="Z39" s="57"/>
      <c r="AA39" s="58"/>
      <c r="AB39" s="66">
        <f>IF(ISNA(VLOOKUP(CONCATENATE($U38, AB$34), $C$3:$G$92, 3, 0)), VLOOKUP(CONCATENATE($U38, AB$34), $K$3:$O$92, 3, 0), VLOOKUP(CONCATENATE($U38, AB$34), $C$3:$G$92, 3, 0))</f>
        <v>1</v>
      </c>
      <c r="AC39" s="67">
        <f>IF(ISNA(VLOOKUP(CONCATENATE($U38, AB$34), $C$3:$G$92, 4, 0)), VLOOKUP(CONCATENATE($U38, AB$34), $K$3:$O$92, 4,0), VLOOKUP(CONCATENATE($U38, AB$34), $C$3:$G$92, 4, 0))</f>
        <v>2</v>
      </c>
      <c r="AD39" s="68">
        <f>IF(ISNA(VLOOKUP(CONCATENATE($U38, AB$34), $C$3:$G$92, 5,0)), VLOOKUP(CONCATENATE($U38, AB$34), $K$3:$O$92, 5,0), VLOOKUP(CONCATENATE($U38, AB$34), $C$3:$G$92,5, 0))</f>
        <v>3</v>
      </c>
      <c r="AE39" s="66">
        <f>IF(ISNA(VLOOKUP(CONCATENATE($U38, AE$34), $C$3:$G$92, 3, 0)), VLOOKUP(CONCATENATE($U38, AE$34), $K$3:$O$92, 3, 0), VLOOKUP(CONCATENATE($U38, AE$34), $C$3:$G$92, 3, 0))</f>
        <v>2</v>
      </c>
      <c r="AF39" s="67">
        <f>IF(ISNA(VLOOKUP(CONCATENATE($U38, AE$34), $C$3:$G$92, 4, 0)), VLOOKUP(CONCATENATE($U38, AE$34), $K$3:$O$92, 4,0), VLOOKUP(CONCATENATE($U38, AE$34), $C$3:$G$92, 4, 0))</f>
        <v>3</v>
      </c>
      <c r="AG39" s="68">
        <f>IF(ISNA(VLOOKUP(CONCATENATE($U38, AE$34), $C$3:$G$92, 5,0)), VLOOKUP(CONCATENATE($U38, AE$34), $K$3:$O$92, 5,0), VLOOKUP(CONCATENATE($U38, AE$34), $C$3:$G$92,5, 0))</f>
        <v>6</v>
      </c>
      <c r="AH39" s="66"/>
      <c r="AI39" s="67"/>
      <c r="AJ39" s="68"/>
      <c r="AK39" s="22"/>
      <c r="AL39" s="21">
        <f>SUM(V39:AJ39)</f>
        <v>30</v>
      </c>
      <c r="AM39" s="32"/>
      <c r="AN39" s="49"/>
      <c r="AO39" s="49"/>
      <c r="AP39" s="51"/>
      <c r="AQ39" s="136"/>
      <c r="AR39" s="37"/>
    </row>
    <row r="40" spans="1:44" x14ac:dyDescent="0.25">
      <c r="A40" s="78"/>
      <c r="B40" s="72"/>
      <c r="C40" s="72"/>
      <c r="D40" s="86"/>
      <c r="E40" s="95"/>
      <c r="F40" s="96"/>
      <c r="G40" s="97"/>
      <c r="H40" s="90"/>
      <c r="I40" s="72"/>
      <c r="J40" s="72"/>
      <c r="K40" s="72"/>
      <c r="L40" s="86"/>
      <c r="M40" s="95"/>
      <c r="N40" s="96"/>
      <c r="O40" s="97"/>
      <c r="P40" s="90"/>
      <c r="Q40" s="79"/>
      <c r="S40" s="119">
        <f t="shared" ref="S40" si="61">AQ40</f>
        <v>17</v>
      </c>
      <c r="T40" s="138" t="str">
        <f>INDEX('Pools Schedule'!$AA:$AA, MATCH('Pools Results'!U40, 'Pools Schedule'!$AB:$AB, 0))</f>
        <v>Dundee 2</v>
      </c>
      <c r="U40" s="54" t="s">
        <v>37</v>
      </c>
      <c r="V40" s="140">
        <f>IF(V41&gt;0, IF(SUM(V41:X41)&lt;=10, 1, 0), " ")</f>
        <v>0</v>
      </c>
      <c r="W40" s="141"/>
      <c r="X40" s="141"/>
      <c r="Y40" s="140">
        <f>IF(Y41&gt;0, IF(SUM(Y41:AA41)&lt;=10, 1, 0), " ")</f>
        <v>0</v>
      </c>
      <c r="Z40" s="141"/>
      <c r="AA40" s="141"/>
      <c r="AB40" s="143"/>
      <c r="AC40" s="144"/>
      <c r="AD40" s="144"/>
      <c r="AE40" s="140">
        <f>IF(AE41&gt;0, IF(SUM(AE41:AG41)&lt;=10, 1, 0), " ")</f>
        <v>0</v>
      </c>
      <c r="AF40" s="141"/>
      <c r="AG40" s="141"/>
      <c r="AH40" s="140"/>
      <c r="AI40" s="141"/>
      <c r="AJ40" s="141"/>
      <c r="AK40" s="22">
        <f t="shared" ref="AK40" si="62">SUM(V40:AJ40)</f>
        <v>0</v>
      </c>
      <c r="AL40" s="21"/>
      <c r="AM40" s="32">
        <f>AK40/(COUNTIF(V40:AJ40,0)+COUNTIF(V40:AJ40, 1))</f>
        <v>0</v>
      </c>
      <c r="AN40" s="49">
        <f>SUMIF(V$14:AJ$14, AK40,V40:AJ40)</f>
        <v>0</v>
      </c>
      <c r="AO40" s="49">
        <f>SUMIF(V$15:AJ$15, AK40,V41:AJ41)</f>
        <v>15</v>
      </c>
      <c r="AP40" s="107">
        <f>AM40-(0.001*(AL41/(COUNTIF(V40:AJ40,0)+COUNTIF(V40:AJ40, 1))))</f>
        <v>-1.4999999999999999E-2</v>
      </c>
      <c r="AQ40" s="135">
        <f t="shared" ref="AQ40" si="63">RANK(AP40, AP$4:AP$61)</f>
        <v>17</v>
      </c>
      <c r="AR40" s="37"/>
    </row>
    <row r="41" spans="1:44" x14ac:dyDescent="0.25">
      <c r="A41" s="78" t="s">
        <v>102</v>
      </c>
      <c r="B41" s="72"/>
      <c r="C41" s="72"/>
      <c r="D41" s="86" t="e">
        <f>VLOOKUP(5, $S$4:$T$13, 2, 0)</f>
        <v>#N/A</v>
      </c>
      <c r="E41" s="69">
        <v>1</v>
      </c>
      <c r="F41" s="70">
        <v>2</v>
      </c>
      <c r="G41" s="71">
        <v>3</v>
      </c>
      <c r="H41" s="89">
        <f t="shared" ref="H41:H43" si="64">SUM(E41:G41)</f>
        <v>6</v>
      </c>
      <c r="I41" s="24" t="s">
        <v>62</v>
      </c>
      <c r="J41" s="72"/>
      <c r="K41" s="72"/>
      <c r="L41" s="86" t="e">
        <f>VLOOKUP(1, $S$20:$T$30, 2,0)</f>
        <v>#N/A</v>
      </c>
      <c r="M41" s="69">
        <v>4</v>
      </c>
      <c r="N41" s="70">
        <v>5</v>
      </c>
      <c r="O41" s="71">
        <v>6</v>
      </c>
      <c r="P41" s="89">
        <f t="shared" ref="P41:P43" si="65">SUM(M41:O41)</f>
        <v>15</v>
      </c>
      <c r="Q41" s="77" t="e">
        <f t="shared" ref="Q41:Q43" si="66">IF(E41&gt;0, IF((E41+F41+G41)&lt;(M41+N41+O41), D41, L41), " ")</f>
        <v>#N/A</v>
      </c>
      <c r="S41" s="119"/>
      <c r="T41" s="139"/>
      <c r="U41" s="55"/>
      <c r="V41" s="66">
        <f>IF(ISNA(VLOOKUP(CONCATENATE($U40, V$34), $C$3:$G$92, 3, 0)), VLOOKUP(CONCATENATE($U40, V$34), $K$3:$O$92, 3, 0), VLOOKUP(CONCATENATE($U40, V$34), $C$3:$G$92, 3, 0))</f>
        <v>4</v>
      </c>
      <c r="W41" s="67">
        <f>IF(ISNA(VLOOKUP(CONCATENATE($U40, V$34), $C$3:$G$92, 4, 0)), VLOOKUP(CONCATENATE($U40, V$34), $K$3:$O$92, 4,0), VLOOKUP(CONCATENATE($U40, V$34), $C$3:$G$92, 4, 0))</f>
        <v>5</v>
      </c>
      <c r="X41" s="68">
        <f>IF(ISNA(VLOOKUP(CONCATENATE($U40, V$34), $C$3:$G$92, 5,0)), VLOOKUP(CONCATENATE($U40, V$34), $K$3:$O$92, 5,0), VLOOKUP(CONCATENATE($U40, V$34), $C$3:$G$92,5, 0))</f>
        <v>6</v>
      </c>
      <c r="Y41" s="66">
        <f>IF(ISNA(VLOOKUP(CONCATENATE($U40, Y$34), $C$3:$G$92, 3, 0)), VLOOKUP(CONCATENATE($U40, Y$34), $K$3:$O$92, 3, 0), VLOOKUP(CONCATENATE($U40, Y$34), $C$3:$G$92, 3, 0))</f>
        <v>4</v>
      </c>
      <c r="Z41" s="67">
        <f>IF(ISNA(VLOOKUP(CONCATENATE($U40, Y$34), $C$3:$G$92, 4, 0)), VLOOKUP(CONCATENATE($U40, Y$34), $K$3:$O$92, 4,0), VLOOKUP(CONCATENATE($U40, Y$34), $C$3:$G$92, 4, 0))</f>
        <v>5</v>
      </c>
      <c r="AA41" s="68">
        <f>IF(ISNA(VLOOKUP(CONCATENATE($U40, Y$34), $C$3:$G$92, 5,0)), VLOOKUP(CONCATENATE($U40, Y$34), $K$3:$O$92, 5,0), VLOOKUP(CONCATENATE($U40, Y$34), $C$3:$G$92,5, 0))</f>
        <v>6</v>
      </c>
      <c r="AB41" s="56"/>
      <c r="AC41" s="57"/>
      <c r="AD41" s="58"/>
      <c r="AE41" s="66">
        <f>IF(ISNA(VLOOKUP(CONCATENATE($U40, AE$34), $C$3:$G$92, 3, 0)), VLOOKUP(CONCATENATE($U40, AE$34), $K$3:$O$92, 3, 0), VLOOKUP(CONCATENATE($U40, AE$34), $C$3:$G$92, 3, 0))</f>
        <v>4</v>
      </c>
      <c r="AF41" s="67">
        <f>IF(ISNA(VLOOKUP(CONCATENATE($U40, AE$34), $C$3:$G$92, 4, 0)), VLOOKUP(CONCATENATE($U40, AE$34), $K$3:$O$92, 4,0), VLOOKUP(CONCATENATE($U40, AE$34), $C$3:$G$92, 4, 0))</f>
        <v>5</v>
      </c>
      <c r="AG41" s="68">
        <f>IF(ISNA(VLOOKUP(CONCATENATE($U40, AE$34), $C$3:$G$92, 5,0)), VLOOKUP(CONCATENATE($U40, AE$34), $K$3:$O$92, 5,0), VLOOKUP(CONCATENATE($U40, AE$34), $C$3:$G$92,5, 0))</f>
        <v>6</v>
      </c>
      <c r="AH41" s="66"/>
      <c r="AI41" s="67"/>
      <c r="AJ41" s="68"/>
      <c r="AK41" s="22"/>
      <c r="AL41" s="21">
        <f>SUM(V41:AJ41)</f>
        <v>45</v>
      </c>
      <c r="AM41" s="32"/>
      <c r="AN41" s="49"/>
      <c r="AO41" s="49"/>
      <c r="AP41" s="51"/>
      <c r="AQ41" s="136"/>
      <c r="AR41" s="37"/>
    </row>
    <row r="42" spans="1:44" x14ac:dyDescent="0.25">
      <c r="A42" s="78" t="s">
        <v>103</v>
      </c>
      <c r="B42" s="72"/>
      <c r="C42" s="72"/>
      <c r="D42" s="86" t="str">
        <f>VLOOKUP(5, $S$19:$T$30, 2, 0)</f>
        <v>Glasgow 1</v>
      </c>
      <c r="E42" s="69">
        <v>1</v>
      </c>
      <c r="F42" s="70">
        <v>2</v>
      </c>
      <c r="G42" s="71">
        <v>3</v>
      </c>
      <c r="H42" s="89">
        <f t="shared" si="64"/>
        <v>6</v>
      </c>
      <c r="I42" s="24" t="s">
        <v>62</v>
      </c>
      <c r="J42" s="72"/>
      <c r="K42" s="72"/>
      <c r="L42" s="86" t="e">
        <f>VLOOKUP(1, $S$36:$T$46, 2, 0)</f>
        <v>#N/A</v>
      </c>
      <c r="M42" s="69">
        <v>4</v>
      </c>
      <c r="N42" s="70">
        <v>5</v>
      </c>
      <c r="O42" s="71">
        <v>6</v>
      </c>
      <c r="P42" s="89">
        <f t="shared" si="65"/>
        <v>15</v>
      </c>
      <c r="Q42" s="77" t="str">
        <f t="shared" si="66"/>
        <v>Glasgow 1</v>
      </c>
      <c r="S42" s="119">
        <f t="shared" ref="S42" si="67">AQ42</f>
        <v>7</v>
      </c>
      <c r="T42" s="138" t="str">
        <f>INDEX('Pools Schedule'!$AA:$AA, MATCH('Pools Results'!U42, 'Pools Schedule'!$AB:$AB, 0))</f>
        <v>Glasgow 2</v>
      </c>
      <c r="U42" s="54" t="s">
        <v>38</v>
      </c>
      <c r="V42" s="140">
        <f>IF(V43&gt;0, IF(SUM(V43:X43)&lt;=10, 1, 0), " ")</f>
        <v>0</v>
      </c>
      <c r="W42" s="141"/>
      <c r="X42" s="141"/>
      <c r="Y42" s="140">
        <f t="shared" ref="Y42" si="68">IF(Y43&gt;0, IF(SUM(Y43:AA43)&lt;=10, 1, 0), " ")</f>
        <v>1</v>
      </c>
      <c r="Z42" s="141"/>
      <c r="AA42" s="141"/>
      <c r="AB42" s="140">
        <f t="shared" ref="AB42" si="69">IF(AB43&gt;0, IF(SUM(AB43:AD43)&lt;=10, 1, 0), " ")</f>
        <v>1</v>
      </c>
      <c r="AC42" s="141"/>
      <c r="AD42" s="141"/>
      <c r="AE42" s="143"/>
      <c r="AF42" s="144"/>
      <c r="AG42" s="144"/>
      <c r="AH42" s="140"/>
      <c r="AI42" s="141"/>
      <c r="AJ42" s="141"/>
      <c r="AK42" s="22">
        <f t="shared" ref="AK42" si="70">SUM(V42:AJ42)</f>
        <v>2</v>
      </c>
      <c r="AL42" s="21"/>
      <c r="AM42" s="32">
        <f>AK42/(COUNTIF(V42:AJ42,0)+COUNTIF(V42:AJ42, 1))</f>
        <v>0.66666666666666663</v>
      </c>
      <c r="AN42" s="49">
        <f>SUMIF(V$14:AJ$14, AK42,V42:AJ42)</f>
        <v>1</v>
      </c>
      <c r="AO42" s="49">
        <f>SUMIF(V$15:AJ$15, AK42,V43:AJ43)</f>
        <v>6</v>
      </c>
      <c r="AP42" s="107">
        <f>AM42-(0.001*(AL43/(COUNTIF(V42:AJ42,0)+COUNTIF(V42:AJ42, 1))))</f>
        <v>0.65766666666666662</v>
      </c>
      <c r="AQ42" s="135">
        <f t="shared" ref="AQ42" si="71">RANK(AP42, AP$4:AP$61)</f>
        <v>7</v>
      </c>
      <c r="AR42" s="37"/>
    </row>
    <row r="43" spans="1:44" ht="15.75" thickBot="1" x14ac:dyDescent="0.3">
      <c r="A43" s="80" t="s">
        <v>104</v>
      </c>
      <c r="B43" s="81"/>
      <c r="C43" s="81"/>
      <c r="D43" s="87" t="e">
        <f>VLOOKUP(5, $S$36:$T$47, 2, 0)</f>
        <v>#N/A</v>
      </c>
      <c r="E43" s="69">
        <v>1</v>
      </c>
      <c r="F43" s="70">
        <v>2</v>
      </c>
      <c r="G43" s="71">
        <v>3</v>
      </c>
      <c r="H43" s="91">
        <f t="shared" si="64"/>
        <v>6</v>
      </c>
      <c r="I43" s="82" t="s">
        <v>62</v>
      </c>
      <c r="J43" s="81"/>
      <c r="K43" s="81"/>
      <c r="L43" s="87" t="str">
        <f>VLOOKUP(1, $S$52:$T$62, 2, 0)</f>
        <v>Edinburgh 2</v>
      </c>
      <c r="M43" s="69">
        <v>4</v>
      </c>
      <c r="N43" s="70">
        <v>5</v>
      </c>
      <c r="O43" s="71">
        <v>6</v>
      </c>
      <c r="P43" s="91">
        <f t="shared" si="65"/>
        <v>15</v>
      </c>
      <c r="Q43" s="83" t="e">
        <f t="shared" si="66"/>
        <v>#N/A</v>
      </c>
      <c r="S43" s="119"/>
      <c r="T43" s="139"/>
      <c r="U43" s="55"/>
      <c r="V43" s="66">
        <f>IF(ISNA(VLOOKUP(CONCATENATE($U42, V$34), $C$3:$G$92, 3, 0)), VLOOKUP(CONCATENATE($U42, V$34), $K$3:$O$92, 3, 0), VLOOKUP(CONCATENATE($U42, V$34), $C$3:$G$92, 3, 0))</f>
        <v>6</v>
      </c>
      <c r="W43" s="67">
        <f>IF(ISNA(VLOOKUP(CONCATENATE($U42, V$34), $C$3:$G$92, 4, 0)), VLOOKUP(CONCATENATE($U42, V$34), $K$3:$O$92, 4,0), VLOOKUP(CONCATENATE($U42, V$34), $C$3:$G$92, 4, 0))</f>
        <v>2</v>
      </c>
      <c r="X43" s="68">
        <f>IF(ISNA(VLOOKUP(CONCATENATE($U42, V$34), $C$3:$G$92, 5,0)), VLOOKUP(CONCATENATE($U42, V$34), $K$3:$O$92, 5,0), VLOOKUP(CONCATENATE($U42, V$34), $C$3:$G$92,5, 0))</f>
        <v>3</v>
      </c>
      <c r="Y43" s="66">
        <f>IF(ISNA(VLOOKUP(CONCATENATE($U42, Y$34), $C$3:$G$92, 3, 0)), VLOOKUP(CONCATENATE($U42, Y$34), $K$3:$O$92, 3, 0), VLOOKUP(CONCATENATE($U42, Y$34), $C$3:$G$92, 3, 0))</f>
        <v>1</v>
      </c>
      <c r="Z43" s="67">
        <f>IF(ISNA(VLOOKUP(CONCATENATE($U42, Y$34), $C$3:$G$92, 4, 0)), VLOOKUP(CONCATENATE($U42, Y$34), $K$3:$O$92, 4,0), VLOOKUP(CONCATENATE($U42, Y$34), $C$3:$G$92, 4, 0))</f>
        <v>5</v>
      </c>
      <c r="AA43" s="68">
        <f>IF(ISNA(VLOOKUP(CONCATENATE($U42, Y$34), $C$3:$G$92, 5,0)), VLOOKUP(CONCATENATE($U42, Y$34), $K$3:$O$92, 5,0), VLOOKUP(CONCATENATE($U42, Y$34), $C$3:$G$92,5, 0))</f>
        <v>4</v>
      </c>
      <c r="AB43" s="66">
        <f>IF(ISNA(VLOOKUP(CONCATENATE($U42, AB$34), $C$3:$G$92, 3, 0)), VLOOKUP(CONCATENATE($U42, AB$34), $K$3:$O$92, 3, 0), VLOOKUP(CONCATENATE($U42, AB$34), $C$3:$G$92, 3, 0))</f>
        <v>1</v>
      </c>
      <c r="AC43" s="67">
        <f>IF(ISNA(VLOOKUP(CONCATENATE($U42, AB$34), $C$3:$G$92, 4, 0)), VLOOKUP(CONCATENATE($U42, AB$34), $K$3:$O$92, 4,0), VLOOKUP(CONCATENATE($U42, AB$34), $C$3:$G$92, 4, 0))</f>
        <v>2</v>
      </c>
      <c r="AD43" s="68">
        <f>IF(ISNA(VLOOKUP(CONCATENATE($U42, AB$34), $C$3:$G$92, 5,0)), VLOOKUP(CONCATENATE($U42, AB$34), $K$3:$O$92, 5,0), VLOOKUP(CONCATENATE($U42, AB$34), $C$3:$G$92,5, 0))</f>
        <v>3</v>
      </c>
      <c r="AE43" s="56"/>
      <c r="AF43" s="57"/>
      <c r="AG43" s="58"/>
      <c r="AH43" s="66"/>
      <c r="AI43" s="67"/>
      <c r="AJ43" s="68"/>
      <c r="AK43" s="22"/>
      <c r="AL43" s="21">
        <f>SUM(V43:AJ43)</f>
        <v>27</v>
      </c>
      <c r="AM43" s="32"/>
      <c r="AN43" s="49"/>
      <c r="AO43" s="49"/>
      <c r="AP43" s="51"/>
      <c r="AQ43" s="136"/>
      <c r="AR43" s="37"/>
    </row>
    <row r="44" spans="1:44" x14ac:dyDescent="0.2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S44" s="119">
        <f t="shared" ref="S44" si="72">AQ44</f>
        <v>0</v>
      </c>
      <c r="T44" s="138"/>
      <c r="U44" s="54"/>
      <c r="V44" s="140"/>
      <c r="W44" s="141"/>
      <c r="X44" s="141"/>
      <c r="Y44" s="140"/>
      <c r="Z44" s="141"/>
      <c r="AA44" s="141"/>
      <c r="AB44" s="140"/>
      <c r="AC44" s="141"/>
      <c r="AD44" s="141"/>
      <c r="AE44" s="140"/>
      <c r="AF44" s="141"/>
      <c r="AG44" s="141"/>
      <c r="AH44" s="143"/>
      <c r="AI44" s="144"/>
      <c r="AJ44" s="144"/>
      <c r="AK44" s="22"/>
      <c r="AL44" s="21"/>
      <c r="AM44" s="32"/>
      <c r="AN44" s="49"/>
      <c r="AO44" s="49"/>
      <c r="AP44" s="51"/>
      <c r="AQ44" s="135"/>
      <c r="AR44" s="37"/>
    </row>
    <row r="45" spans="1:44" x14ac:dyDescent="0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S45" s="119"/>
      <c r="T45" s="139"/>
      <c r="U45" s="62"/>
      <c r="V45" s="66"/>
      <c r="W45" s="67"/>
      <c r="X45" s="68"/>
      <c r="Y45" s="66"/>
      <c r="Z45" s="67"/>
      <c r="AA45" s="68"/>
      <c r="AB45" s="66"/>
      <c r="AC45" s="67"/>
      <c r="AD45" s="68"/>
      <c r="AE45" s="66"/>
      <c r="AF45" s="67"/>
      <c r="AG45" s="68"/>
      <c r="AH45" s="56"/>
      <c r="AI45" s="57"/>
      <c r="AJ45" s="58"/>
      <c r="AK45" s="27"/>
      <c r="AL45" s="21"/>
      <c r="AM45" s="32"/>
      <c r="AN45" s="49"/>
      <c r="AO45" s="49"/>
      <c r="AP45" s="51"/>
      <c r="AQ45" s="136"/>
      <c r="AR45" s="37"/>
    </row>
    <row r="46" spans="1:44" x14ac:dyDescent="0.2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V46" s="145">
        <f>AK36</f>
        <v>3</v>
      </c>
      <c r="W46" s="145"/>
      <c r="X46" s="145"/>
      <c r="Y46" s="145">
        <f>AK38</f>
        <v>1</v>
      </c>
      <c r="Z46" s="145"/>
      <c r="AA46" s="145"/>
      <c r="AB46" s="145">
        <f>AK40</f>
        <v>0</v>
      </c>
      <c r="AC46" s="145"/>
      <c r="AD46" s="145"/>
      <c r="AE46" s="145">
        <f>AK42</f>
        <v>2</v>
      </c>
      <c r="AF46" s="145"/>
      <c r="AG46" s="145"/>
      <c r="AH46" s="145">
        <f>AK44</f>
        <v>0</v>
      </c>
      <c r="AI46" s="145"/>
      <c r="AJ46" s="145"/>
    </row>
    <row r="47" spans="1:44" x14ac:dyDescent="0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V47" s="63">
        <f>V46</f>
        <v>3</v>
      </c>
      <c r="W47" s="63">
        <f>V46</f>
        <v>3</v>
      </c>
      <c r="X47" s="63">
        <f>V46</f>
        <v>3</v>
      </c>
      <c r="Y47" s="63">
        <f>Y46</f>
        <v>1</v>
      </c>
      <c r="Z47" s="63">
        <f>Y46</f>
        <v>1</v>
      </c>
      <c r="AA47" s="63">
        <f>Y46</f>
        <v>1</v>
      </c>
      <c r="AB47" s="63">
        <f>AB46</f>
        <v>0</v>
      </c>
      <c r="AC47" s="63">
        <f>AB46</f>
        <v>0</v>
      </c>
      <c r="AD47" s="63">
        <f>AB46</f>
        <v>0</v>
      </c>
      <c r="AE47" s="63">
        <f>AE46</f>
        <v>2</v>
      </c>
      <c r="AF47" s="63">
        <f>AE46</f>
        <v>2</v>
      </c>
      <c r="AG47" s="63">
        <f>AE46</f>
        <v>2</v>
      </c>
      <c r="AH47" s="63">
        <f>AH46</f>
        <v>0</v>
      </c>
      <c r="AI47" s="63">
        <f>AH46</f>
        <v>0</v>
      </c>
      <c r="AJ47" s="63">
        <f>AH46</f>
        <v>0</v>
      </c>
    </row>
    <row r="48" spans="1:44" x14ac:dyDescent="0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44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T49" s="23" t="s">
        <v>58</v>
      </c>
    </row>
    <row r="50" spans="1:44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U50" s="41"/>
      <c r="V50" s="131" t="s">
        <v>41</v>
      </c>
      <c r="W50" s="131"/>
      <c r="X50" s="131"/>
      <c r="Y50" s="131" t="s">
        <v>42</v>
      </c>
      <c r="Z50" s="131"/>
      <c r="AA50" s="131"/>
      <c r="AB50" s="131" t="s">
        <v>45</v>
      </c>
      <c r="AC50" s="131"/>
      <c r="AD50" s="131"/>
      <c r="AE50" s="131" t="s">
        <v>46</v>
      </c>
      <c r="AF50" s="131"/>
      <c r="AG50" s="131"/>
      <c r="AH50" s="131" t="s">
        <v>95</v>
      </c>
      <c r="AI50" s="131"/>
      <c r="AJ50" s="131"/>
    </row>
    <row r="51" spans="1:44" ht="30" x14ac:dyDescent="0.25">
      <c r="T51" s="19" t="s">
        <v>51</v>
      </c>
      <c r="U51" s="38"/>
      <c r="V51" s="132" t="str">
        <f>T52</f>
        <v>Edinburgh 2</v>
      </c>
      <c r="W51" s="133"/>
      <c r="X51" s="134"/>
      <c r="Y51" s="132" t="str">
        <f>T54</f>
        <v>Dundee 1</v>
      </c>
      <c r="Z51" s="133"/>
      <c r="AA51" s="134"/>
      <c r="AB51" s="132" t="str">
        <f>T56</f>
        <v>Edinburgh 3</v>
      </c>
      <c r="AC51" s="133"/>
      <c r="AD51" s="134"/>
      <c r="AE51" s="132" t="str">
        <f>T58</f>
        <v>UHI 1</v>
      </c>
      <c r="AF51" s="133"/>
      <c r="AG51" s="134"/>
      <c r="AH51" s="132"/>
      <c r="AI51" s="133"/>
      <c r="AJ51" s="134"/>
      <c r="AK51" s="29" t="s">
        <v>56</v>
      </c>
      <c r="AL51" s="30" t="s">
        <v>61</v>
      </c>
      <c r="AM51" s="31" t="s">
        <v>57</v>
      </c>
      <c r="AN51" s="50" t="s">
        <v>99</v>
      </c>
      <c r="AO51" s="50" t="s">
        <v>101</v>
      </c>
      <c r="AP51" s="31" t="s">
        <v>100</v>
      </c>
      <c r="AQ51" s="52" t="s">
        <v>50</v>
      </c>
      <c r="AR51" s="65"/>
    </row>
    <row r="52" spans="1:44" x14ac:dyDescent="0.25">
      <c r="S52" s="119">
        <f>AQ52</f>
        <v>1</v>
      </c>
      <c r="T52" s="138" t="str">
        <f>INDEX('Pools Schedule'!$AA:$AA, MATCH('Pools Results'!U52, 'Pools Schedule'!$AB:$AB, 0))</f>
        <v>Edinburgh 2</v>
      </c>
      <c r="U52" s="54" t="s">
        <v>41</v>
      </c>
      <c r="V52" s="47"/>
      <c r="W52" s="48"/>
      <c r="X52" s="48"/>
      <c r="Y52" s="140">
        <f>IF(Y53&gt;0, IF(SUM(Y53:AA53)&lt;=10, 1, 0), " ")</f>
        <v>1</v>
      </c>
      <c r="Z52" s="141"/>
      <c r="AA52" s="141"/>
      <c r="AB52" s="140">
        <f t="shared" ref="AB52" si="73">IF(AB53&gt;0, IF(SUM(AB53:AD53)&lt;=10, 1, 0), " ")</f>
        <v>1</v>
      </c>
      <c r="AC52" s="141"/>
      <c r="AD52" s="141"/>
      <c r="AE52" s="140">
        <f t="shared" ref="AE52" si="74">IF(AE53&gt;0, IF(SUM(AE53:AG53)&lt;=10, 1, 0), " ")</f>
        <v>1</v>
      </c>
      <c r="AF52" s="141"/>
      <c r="AG52" s="141"/>
      <c r="AH52" s="140"/>
      <c r="AI52" s="141"/>
      <c r="AJ52" s="141"/>
      <c r="AK52" s="22">
        <f>SUM(V52:AJ52)</f>
        <v>3</v>
      </c>
      <c r="AL52" s="21"/>
      <c r="AM52" s="32">
        <f>AK52/(COUNTIF(V52:AJ52,0)+COUNTIF(V52:AJ52, 1))</f>
        <v>1</v>
      </c>
      <c r="AN52" s="49">
        <f>SUMIF(V$14:AJ$14, AK52,V52:AJ52)</f>
        <v>1</v>
      </c>
      <c r="AO52" s="49">
        <f>SUMIF(V$15:AJ$15, AK52,V53:AJ53)</f>
        <v>6</v>
      </c>
      <c r="AP52" s="107">
        <f>AM52-(0.001*(AL53/(COUNTIF(V52:AJ52,0)+COUNTIF(V52:AJ52, 1))))</f>
        <v>0.99399999999999999</v>
      </c>
      <c r="AQ52" s="135">
        <f>RANK(AP52, AP$4:AP$61)</f>
        <v>1</v>
      </c>
      <c r="AR52" s="37"/>
    </row>
    <row r="53" spans="1:44" x14ac:dyDescent="0.25">
      <c r="S53" s="119"/>
      <c r="T53" s="139"/>
      <c r="U53" s="55"/>
      <c r="V53" s="56"/>
      <c r="W53" s="57"/>
      <c r="X53" s="58"/>
      <c r="Y53" s="66">
        <f>IF(ISNA(VLOOKUP(CONCATENATE($U52, Y$50), $C$3:$G$92, 3, 0)), VLOOKUP(CONCATENATE($U52, Y$50), $K$3:$O$92, 3, 0), VLOOKUP(CONCATENATE($U52, Y$50), $C$3:$G$92, 3, 0))</f>
        <v>2</v>
      </c>
      <c r="Z53" s="67">
        <f>IF(ISNA(VLOOKUP(CONCATENATE($U52, Y$50), $C$3:$G$92, 4, 0)), VLOOKUP(CONCATENATE($U52, Y$50), $K$3:$O$92, 4,0), VLOOKUP(CONCATENATE($U52, Y$50), $C$3:$G$92, 4, 0))</f>
        <v>1</v>
      </c>
      <c r="AA53" s="68">
        <f>IF(ISNA(VLOOKUP(CONCATENATE($U52, Y$50), $C$3:$G$92, 5,0)), VLOOKUP(CONCATENATE($U52, Y$50), $K$3:$O$92, 5,0), VLOOKUP(CONCATENATE($U52, Y$50), $C$3:$G$92,5, 0))</f>
        <v>3</v>
      </c>
      <c r="AB53" s="66">
        <f>IF(ISNA(VLOOKUP(CONCATENATE($U52, AB$50), $C$3:$G$92, 3, 0)), VLOOKUP(CONCATENATE($U52, AB$50), $K$3:$O$92, 3, 0), VLOOKUP(CONCATENATE($U52, AB$50), $C$3:$G$92, 3, 0))</f>
        <v>1</v>
      </c>
      <c r="AC53" s="67">
        <f>IF(ISNA(VLOOKUP(CONCATENATE($U52, AB$50), $C$3:$G$92, 4, 0)), VLOOKUP(CONCATENATE($U52, AB$50), $K$3:$O$92, 4,0), VLOOKUP(CONCATENATE($U52, AB$50), $C$3:$G$92, 4, 0))</f>
        <v>3</v>
      </c>
      <c r="AD53" s="68">
        <f>IF(ISNA(VLOOKUP(CONCATENATE($U52, AB$50), $C$3:$G$92, 5,0)), VLOOKUP(CONCATENATE($U52, AB$50), $K$3:$O$92, 5,0), VLOOKUP(CONCATENATE($U52, AB$50), $C$3:$G$92,5, 0))</f>
        <v>2</v>
      </c>
      <c r="AE53" s="66">
        <f>IF(ISNA(VLOOKUP(CONCATENATE($U52, AE$50), $C$3:$G$92, 3, 0)), VLOOKUP(CONCATENATE($U52, AE$50), $K$3:$O$92, 3, 0), VLOOKUP(CONCATENATE($U52, AE$50), $C$3:$G$92, 3, 0))</f>
        <v>3</v>
      </c>
      <c r="AF53" s="67">
        <f>IF(ISNA(VLOOKUP(CONCATENATE($U52, AE$50), $C$3:$G$92, 4, 0)), VLOOKUP(CONCATENATE($U52, AE$50), $K$3:$O$92, 4,0), VLOOKUP(CONCATENATE($U52, AE$50), $C$3:$G$92, 4, 0))</f>
        <v>1</v>
      </c>
      <c r="AG53" s="68">
        <f>IF(ISNA(VLOOKUP(CONCATENATE($U52, AE$50), $C$3:$G$92, 5,0)), VLOOKUP(CONCATENATE($U52, AE$50), $K$3:$O$92, 5,0), VLOOKUP(CONCATENATE($U52, AE$50), $C$3:$G$92,5, 0))</f>
        <v>2</v>
      </c>
      <c r="AH53" s="59"/>
      <c r="AI53" s="60"/>
      <c r="AJ53" s="61"/>
      <c r="AK53" s="22"/>
      <c r="AL53" s="21">
        <f>SUM(V53:AJ53)</f>
        <v>18</v>
      </c>
      <c r="AM53" s="32"/>
      <c r="AN53" s="49"/>
      <c r="AO53" s="49"/>
      <c r="AP53" s="51"/>
      <c r="AQ53" s="136"/>
      <c r="AR53" s="37"/>
    </row>
    <row r="54" spans="1:44" x14ac:dyDescent="0.25">
      <c r="S54" s="119">
        <f t="shared" ref="S54" si="75">AQ54</f>
        <v>17</v>
      </c>
      <c r="T54" s="138" t="str">
        <f>INDEX('Pools Schedule'!$AA:$AA, MATCH('Pools Results'!U54, 'Pools Schedule'!$AB:$AB, 0))</f>
        <v>Dundee 1</v>
      </c>
      <c r="U54" s="54" t="s">
        <v>42</v>
      </c>
      <c r="V54" s="140">
        <f>IF(V55&gt;0, IF(SUM(V55:X55)&lt;=10, 1, 0), " ")</f>
        <v>0</v>
      </c>
      <c r="W54" s="141"/>
      <c r="X54" s="141"/>
      <c r="Y54" s="45"/>
      <c r="Z54" s="46"/>
      <c r="AA54" s="46"/>
      <c r="AB54" s="140">
        <f>IF(AB55&gt;0, IF(SUM(AB55:AD55)&lt;=10, 1, 0), " ")</f>
        <v>0</v>
      </c>
      <c r="AC54" s="141"/>
      <c r="AD54" s="141"/>
      <c r="AE54" s="140">
        <f t="shared" ref="AE54" si="76">IF(AE55&gt;0, IF(SUM(AE55:AG55)&lt;=10, 1, 0), " ")</f>
        <v>0</v>
      </c>
      <c r="AF54" s="141"/>
      <c r="AG54" s="141"/>
      <c r="AH54" s="140"/>
      <c r="AI54" s="141"/>
      <c r="AJ54" s="141"/>
      <c r="AK54" s="22">
        <f t="shared" ref="AK54" si="77">SUM(V54:AJ54)</f>
        <v>0</v>
      </c>
      <c r="AL54" s="21"/>
      <c r="AM54" s="32">
        <f>AK54/(COUNTIF(V54:AJ54,0)+COUNTIF(V54:AJ54, 1))</f>
        <v>0</v>
      </c>
      <c r="AN54" s="49">
        <f>SUMIF(V$14:AJ$14, AK54,V54:AJ54)</f>
        <v>0</v>
      </c>
      <c r="AO54" s="49">
        <f>SUMIF(V$15:AJ$15, AK54,V55:AJ55)</f>
        <v>15</v>
      </c>
      <c r="AP54" s="107">
        <f>AM54-(0.001*(AL55/(COUNTIF(V54:AJ54,0)+COUNTIF(V54:AJ54, 1))))</f>
        <v>-1.4999999999999999E-2</v>
      </c>
      <c r="AQ54" s="135">
        <f t="shared" ref="AQ54" si="78">RANK(AP54, AP$4:AP$61)</f>
        <v>17</v>
      </c>
      <c r="AR54" s="37"/>
    </row>
    <row r="55" spans="1:44" x14ac:dyDescent="0.25">
      <c r="S55" s="119"/>
      <c r="T55" s="139"/>
      <c r="U55" s="55"/>
      <c r="V55" s="66">
        <f>IF(ISNA(VLOOKUP(CONCATENATE($U54, V$50), $C$3:$G$92, 3, 0)), VLOOKUP(CONCATENATE($U54, V$50), $K$3:$O$92, 3, 0), VLOOKUP(CONCATENATE($U54, V$50), $C$3:$G$92, 3, 0))</f>
        <v>4</v>
      </c>
      <c r="W55" s="67">
        <f>IF(ISNA(VLOOKUP(CONCATENATE($U54, V$50), $C$3:$G$92, 4, 0)), VLOOKUP(CONCATENATE($U54, V$50), $K$3:$O$92, 4,0), VLOOKUP(CONCATENATE($U54, V$50), $C$3:$G$92, 4, 0))</f>
        <v>5</v>
      </c>
      <c r="X55" s="68">
        <f>IF(ISNA(VLOOKUP(CONCATENATE($U54, V$50), $C$3:$G$92, 5,0)), VLOOKUP(CONCATENATE($U54, V$50), $K$3:$O$92, 5,0), VLOOKUP(CONCATENATE($U54, V$50), $C$3:$G$92,5, 0))</f>
        <v>6</v>
      </c>
      <c r="Y55" s="56"/>
      <c r="Z55" s="57"/>
      <c r="AA55" s="58"/>
      <c r="AB55" s="66">
        <f>IF(ISNA(VLOOKUP(CONCATENATE($U54, AB$50), $C$3:$G$92, 3, 0)), VLOOKUP(CONCATENATE($U54, AB$50), $K$3:$O$92, 3, 0), VLOOKUP(CONCATENATE($U54, AB$50), $C$3:$G$92, 3, 0))</f>
        <v>4</v>
      </c>
      <c r="AC55" s="67">
        <f>IF(ISNA(VLOOKUP(CONCATENATE($U54, AB$50), $C$3:$G$92, 4, 0)), VLOOKUP(CONCATENATE($U54, AB$50), $K$3:$O$92, 4,0), VLOOKUP(CONCATENATE($U54, AB$50), $C$3:$G$92, 4, 0))</f>
        <v>5</v>
      </c>
      <c r="AD55" s="68">
        <f>IF(ISNA(VLOOKUP(CONCATENATE($U54, AB$50), $C$3:$G$92, 5,0)), VLOOKUP(CONCATENATE($U54, AB$50), $K$3:$O$92, 5,0), VLOOKUP(CONCATENATE($U54, AB$50), $C$3:$G$92,5, 0))</f>
        <v>6</v>
      </c>
      <c r="AE55" s="66">
        <f>IF(ISNA(VLOOKUP(CONCATENATE($U54, AE$50), $C$3:$G$92, 3, 0)), VLOOKUP(CONCATENATE($U54, AE$50), $K$3:$O$92, 3, 0), VLOOKUP(CONCATENATE($U54, AE$50), $C$3:$G$92, 3, 0))</f>
        <v>4</v>
      </c>
      <c r="AF55" s="67">
        <f>IF(ISNA(VLOOKUP(CONCATENATE($U54, AE$50), $C$3:$G$92, 4, 0)), VLOOKUP(CONCATENATE($U54, AE$50), $K$3:$O$92, 4,0), VLOOKUP(CONCATENATE($U54, AE$50), $C$3:$G$92, 4, 0))</f>
        <v>5</v>
      </c>
      <c r="AG55" s="68">
        <f>IF(ISNA(VLOOKUP(CONCATENATE($U54, AE$50), $C$3:$G$92, 5,0)), VLOOKUP(CONCATENATE($U54, AE$50), $K$3:$O$92, 5,0), VLOOKUP(CONCATENATE($U54, AE$50), $C$3:$G$92,5, 0))</f>
        <v>6</v>
      </c>
      <c r="AH55" s="59"/>
      <c r="AI55" s="60"/>
      <c r="AJ55" s="61"/>
      <c r="AK55" s="22"/>
      <c r="AL55" s="21">
        <f>SUM(V55:AJ55)</f>
        <v>45</v>
      </c>
      <c r="AM55" s="32"/>
      <c r="AN55" s="49"/>
      <c r="AO55" s="49"/>
      <c r="AP55" s="51"/>
      <c r="AQ55" s="136"/>
      <c r="AR55" s="37"/>
    </row>
    <row r="56" spans="1:44" x14ac:dyDescent="0.25">
      <c r="S56" s="119">
        <f t="shared" ref="S56" si="79">AQ56</f>
        <v>12</v>
      </c>
      <c r="T56" s="138" t="str">
        <f>INDEX('Pools Schedule'!$AA:$AA, MATCH('Pools Results'!U56, 'Pools Schedule'!$AB:$AB, 0))</f>
        <v>Edinburgh 3</v>
      </c>
      <c r="U56" s="54" t="s">
        <v>45</v>
      </c>
      <c r="V56" s="140">
        <f>IF(V57&gt;0, IF(SUM(V57:X57)&lt;=10, 1, 0), " ")</f>
        <v>0</v>
      </c>
      <c r="W56" s="141"/>
      <c r="X56" s="141"/>
      <c r="Y56" s="140">
        <f>IF(Y57&gt;0, IF(SUM(Y57:AA57)&lt;=10, 1, 0), " ")</f>
        <v>1</v>
      </c>
      <c r="Z56" s="141"/>
      <c r="AA56" s="141"/>
      <c r="AB56" s="143"/>
      <c r="AC56" s="144"/>
      <c r="AD56" s="144"/>
      <c r="AE56" s="140">
        <f>IF(AE57&gt;0, IF(SUM(AE57:AG57)&lt;=10, 1, 0), " ")</f>
        <v>0</v>
      </c>
      <c r="AF56" s="141"/>
      <c r="AG56" s="141"/>
      <c r="AH56" s="140"/>
      <c r="AI56" s="141"/>
      <c r="AJ56" s="141"/>
      <c r="AK56" s="22">
        <f t="shared" ref="AK56" si="80">SUM(V56:AJ56)</f>
        <v>1</v>
      </c>
      <c r="AL56" s="21"/>
      <c r="AM56" s="32">
        <f>AK56/(COUNTIF(V56:AJ56,0)+COUNTIF(V56:AJ56, 1))</f>
        <v>0.33333333333333331</v>
      </c>
      <c r="AN56" s="49">
        <f>SUMIF(V$14:AJ$14, AK56,V56:AJ56)</f>
        <v>0</v>
      </c>
      <c r="AO56" s="49">
        <f>SUMIF(V$15:AJ$15, AK56,V57:AJ57)</f>
        <v>0</v>
      </c>
      <c r="AP56" s="107">
        <f>AM56-(0.001*(AL57/(COUNTIF(V56:AJ56,0)+COUNTIF(V56:AJ56, 1))))</f>
        <v>0.32199999999999995</v>
      </c>
      <c r="AQ56" s="135">
        <f t="shared" ref="AQ56" si="81">RANK(AP56, AP$4:AP$61)</f>
        <v>12</v>
      </c>
      <c r="AR56" s="37"/>
    </row>
    <row r="57" spans="1:44" x14ac:dyDescent="0.25">
      <c r="S57" s="119"/>
      <c r="T57" s="139"/>
      <c r="U57" s="55"/>
      <c r="V57" s="66">
        <f>IF(ISNA(VLOOKUP(CONCATENATE($U56, V$50), $C$3:$G$92, 3, 0)), VLOOKUP(CONCATENATE($U56, V$50), $K$3:$O$92, 3, 0), VLOOKUP(CONCATENATE($U56, V$50), $C$3:$G$92, 3, 0))</f>
        <v>6</v>
      </c>
      <c r="W57" s="67">
        <f>IF(ISNA(VLOOKUP(CONCATENATE($U56, V$50), $C$3:$G$92, 4, 0)), VLOOKUP(CONCATENATE($U56, V$50), $K$3:$O$92, 4,0), VLOOKUP(CONCATENATE($U56, V$50), $C$3:$G$92, 4, 0))</f>
        <v>4</v>
      </c>
      <c r="X57" s="68">
        <f>IF(ISNA(VLOOKUP(CONCATENATE($U56, V$50), $C$3:$G$92, 5,0)), VLOOKUP(CONCATENATE($U56, V$50), $K$3:$O$92, 5,0), VLOOKUP(CONCATENATE($U56, V$50), $C$3:$G$92,5, 0))</f>
        <v>5</v>
      </c>
      <c r="Y57" s="66">
        <f>IF(ISNA(VLOOKUP(CONCATENATE($U56, Y$50), $C$3:$G$92, 3, 0)), VLOOKUP(CONCATENATE($U56, Y$50), $K$3:$O$92, 3, 0), VLOOKUP(CONCATENATE($U56, Y$50), $C$3:$G$92, 3, 0))</f>
        <v>2</v>
      </c>
      <c r="Z57" s="67">
        <f>IF(ISNA(VLOOKUP(CONCATENATE($U56, Y$50), $C$3:$G$92, 4, 0)), VLOOKUP(CONCATENATE($U56, Y$50), $K$3:$O$92, 4,0), VLOOKUP(CONCATENATE($U56, Y$50), $C$3:$G$92, 4, 0))</f>
        <v>1</v>
      </c>
      <c r="AA57" s="68">
        <f>IF(ISNA(VLOOKUP(CONCATENATE($U56, Y$50), $C$3:$G$92, 5,0)), VLOOKUP(CONCATENATE($U56, Y$50), $K$3:$O$92, 5,0), VLOOKUP(CONCATENATE($U56, Y$50), $C$3:$G$92,5, 0))</f>
        <v>3</v>
      </c>
      <c r="AB57" s="56"/>
      <c r="AC57" s="57"/>
      <c r="AD57" s="58"/>
      <c r="AE57" s="66">
        <f>IF(ISNA(VLOOKUP(CONCATENATE($U56, AE$50), $C$3:$G$92, 3, 0)), VLOOKUP(CONCATENATE($U56, AE$50), $K$3:$O$92, 3, 0), VLOOKUP(CONCATENATE($U56, AE$50), $C$3:$G$92, 3, 0))</f>
        <v>6</v>
      </c>
      <c r="AF57" s="67">
        <f>IF(ISNA(VLOOKUP(CONCATENATE($U56, AE$50), $C$3:$G$92, 4, 0)), VLOOKUP(CONCATENATE($U56, AE$50), $K$3:$O$92, 4,0), VLOOKUP(CONCATENATE($U56, AE$50), $C$3:$G$92, 4, 0))</f>
        <v>3</v>
      </c>
      <c r="AG57" s="68">
        <f>IF(ISNA(VLOOKUP(CONCATENATE($U56, AE$50), $C$3:$G$92, 5,0)), VLOOKUP(CONCATENATE($U56, AE$50), $K$3:$O$92, 5,0), VLOOKUP(CONCATENATE($U56, AE$50), $C$3:$G$92,5, 0))</f>
        <v>4</v>
      </c>
      <c r="AH57" s="59"/>
      <c r="AI57" s="60"/>
      <c r="AJ57" s="61"/>
      <c r="AK57" s="22"/>
      <c r="AL57" s="21">
        <f>SUM(V57:AJ57)</f>
        <v>34</v>
      </c>
      <c r="AM57" s="32"/>
      <c r="AN57" s="49"/>
      <c r="AO57" s="49"/>
      <c r="AP57" s="51"/>
      <c r="AQ57" s="136"/>
      <c r="AR57" s="37"/>
    </row>
    <row r="58" spans="1:44" x14ac:dyDescent="0.25">
      <c r="S58" s="119">
        <f t="shared" ref="S58" si="82">AQ58</f>
        <v>8</v>
      </c>
      <c r="T58" s="138" t="str">
        <f>INDEX('Pools Schedule'!$AA:$AA, MATCH('Pools Results'!U58, 'Pools Schedule'!$AB:$AB, 0))</f>
        <v>UHI 1</v>
      </c>
      <c r="U58" s="54" t="s">
        <v>46</v>
      </c>
      <c r="V58" s="140">
        <f>IF(V59&gt;0, IF(SUM(V59:X59)&lt;=10, 1, 0), " ")</f>
        <v>0</v>
      </c>
      <c r="W58" s="141"/>
      <c r="X58" s="141"/>
      <c r="Y58" s="140">
        <f t="shared" ref="Y58" si="83">IF(Y59&gt;0, IF(SUM(Y59:AA59)&lt;=10, 1, 0), " ")</f>
        <v>1</v>
      </c>
      <c r="Z58" s="141"/>
      <c r="AA58" s="141"/>
      <c r="AB58" s="140">
        <f t="shared" ref="AB58" si="84">IF(AB59&gt;0, IF(SUM(AB59:AD59)&lt;=10, 1, 0), " ")</f>
        <v>1</v>
      </c>
      <c r="AC58" s="141"/>
      <c r="AD58" s="141"/>
      <c r="AE58" s="143"/>
      <c r="AF58" s="144"/>
      <c r="AG58" s="144"/>
      <c r="AH58" s="140"/>
      <c r="AI58" s="141"/>
      <c r="AJ58" s="141"/>
      <c r="AK58" s="22">
        <f t="shared" ref="AK58" si="85">SUM(V58:AJ58)</f>
        <v>2</v>
      </c>
      <c r="AL58" s="21"/>
      <c r="AM58" s="32">
        <f>AK58/(COUNTIF(V58:AJ58,0)+COUNTIF(V58:AJ58, 1))</f>
        <v>0.66666666666666663</v>
      </c>
      <c r="AN58" s="49">
        <f>SUMIF(V$14:AJ$14, AK58,V58:AJ58)</f>
        <v>1</v>
      </c>
      <c r="AO58" s="49">
        <f>SUMIF(V$15:AJ$15, AK58,V59:AJ59)</f>
        <v>8</v>
      </c>
      <c r="AP58" s="107">
        <f>AM58-(0.001*(AL59/(COUNTIF(V58:AJ58,0)+COUNTIF(V58:AJ58, 1))))</f>
        <v>0.65699999999999992</v>
      </c>
      <c r="AQ58" s="135">
        <f t="shared" ref="AQ58" si="86">RANK(AP58, AP$4:AP$61)</f>
        <v>8</v>
      </c>
      <c r="AR58" s="37"/>
    </row>
    <row r="59" spans="1:44" x14ac:dyDescent="0.25">
      <c r="S59" s="119"/>
      <c r="T59" s="139"/>
      <c r="U59" s="55"/>
      <c r="V59" s="66">
        <f>IF(ISNA(VLOOKUP(CONCATENATE($U58, V$50), $C$3:$G$92, 3, 0)), VLOOKUP(CONCATENATE($U58, V$50), $K$3:$O$92, 3, 0), VLOOKUP(CONCATENATE($U58, V$50), $C$3:$G$92, 3, 0))</f>
        <v>4</v>
      </c>
      <c r="W59" s="67">
        <f>IF(ISNA(VLOOKUP(CONCATENATE($U58, V$50), $C$3:$G$92, 4, 0)), VLOOKUP(CONCATENATE($U58, V$50), $K$3:$O$92, 4,0), VLOOKUP(CONCATENATE($U58, V$50), $C$3:$G$92, 4, 0))</f>
        <v>6</v>
      </c>
      <c r="X59" s="68">
        <f>IF(ISNA(VLOOKUP(CONCATENATE($U58, V$50), $C$3:$G$92, 5,0)), VLOOKUP(CONCATENATE($U58, V$50), $K$3:$O$92, 5,0), VLOOKUP(CONCATENATE($U58, V$50), $C$3:$G$92,5, 0))</f>
        <v>5</v>
      </c>
      <c r="Y59" s="66">
        <f>IF(ISNA(VLOOKUP(CONCATENATE($U58, Y$50), $C$3:$G$92, 3, 0)), VLOOKUP(CONCATENATE($U58, Y$50), $K$3:$O$92, 3, 0), VLOOKUP(CONCATENATE($U58, Y$50), $C$3:$G$92, 3, 0))</f>
        <v>1</v>
      </c>
      <c r="Z59" s="67">
        <f>IF(ISNA(VLOOKUP(CONCATENATE($U58, Y$50), $C$3:$G$92, 4, 0)), VLOOKUP(CONCATENATE($U58, Y$50), $K$3:$O$92, 4,0), VLOOKUP(CONCATENATE($U58, Y$50), $C$3:$G$92, 4, 0))</f>
        <v>2</v>
      </c>
      <c r="AA59" s="68">
        <f>IF(ISNA(VLOOKUP(CONCATENATE($U58, Y$50), $C$3:$G$92, 5,0)), VLOOKUP(CONCATENATE($U58, Y$50), $K$3:$O$92, 5,0), VLOOKUP(CONCATENATE($U58, Y$50), $C$3:$G$92,5, 0))</f>
        <v>3</v>
      </c>
      <c r="AB59" s="66">
        <f>IF(ISNA(VLOOKUP(CONCATENATE($U58, AB$50), $C$3:$G$92, 3, 0)), VLOOKUP(CONCATENATE($U58, AB$50), $K$3:$O$92, 3, 0), VLOOKUP(CONCATENATE($U58, AB$50), $C$3:$G$92, 3, 0))</f>
        <v>2</v>
      </c>
      <c r="AC59" s="67">
        <f>IF(ISNA(VLOOKUP(CONCATENATE($U58, AB$50), $C$3:$G$92, 4, 0)), VLOOKUP(CONCATENATE($U58, AB$50), $K$3:$O$92, 4,0), VLOOKUP(CONCATENATE($U58, AB$50), $C$3:$G$92, 4, 0))</f>
        <v>1</v>
      </c>
      <c r="AD59" s="68">
        <f>IF(ISNA(VLOOKUP(CONCATENATE($U58, AB$50), $C$3:$G$92, 5,0)), VLOOKUP(CONCATENATE($U58, AB$50), $K$3:$O$92, 5,0), VLOOKUP(CONCATENATE($U58, AB$50), $C$3:$G$92,5, 0))</f>
        <v>5</v>
      </c>
      <c r="AE59" s="56"/>
      <c r="AF59" s="57"/>
      <c r="AG59" s="58"/>
      <c r="AH59" s="59"/>
      <c r="AI59" s="60"/>
      <c r="AJ59" s="61"/>
      <c r="AK59" s="22"/>
      <c r="AL59" s="21">
        <f>SUM(V59:AJ59)</f>
        <v>29</v>
      </c>
      <c r="AM59" s="32"/>
      <c r="AN59" s="49"/>
      <c r="AO59" s="49"/>
      <c r="AP59" s="51"/>
      <c r="AQ59" s="136"/>
      <c r="AR59" s="37"/>
    </row>
    <row r="60" spans="1:44" x14ac:dyDescent="0.25">
      <c r="S60" s="119"/>
      <c r="T60" s="138"/>
      <c r="U60" s="54"/>
      <c r="V60" s="140"/>
      <c r="W60" s="141"/>
      <c r="X60" s="141"/>
      <c r="Y60" s="140"/>
      <c r="Z60" s="141"/>
      <c r="AA60" s="141"/>
      <c r="AB60" s="140"/>
      <c r="AC60" s="141"/>
      <c r="AD60" s="141"/>
      <c r="AE60" s="140"/>
      <c r="AF60" s="141"/>
      <c r="AG60" s="141"/>
      <c r="AH60" s="143"/>
      <c r="AI60" s="144"/>
      <c r="AJ60" s="144"/>
      <c r="AK60" s="22"/>
      <c r="AL60" s="21"/>
      <c r="AM60" s="32"/>
      <c r="AN60" s="49"/>
      <c r="AO60" s="49"/>
      <c r="AP60" s="51"/>
      <c r="AQ60" s="135"/>
      <c r="AR60" s="37"/>
    </row>
    <row r="61" spans="1:44" x14ac:dyDescent="0.25">
      <c r="S61" s="119"/>
      <c r="T61" s="139"/>
      <c r="U61" s="62"/>
      <c r="V61" s="59"/>
      <c r="W61" s="60"/>
      <c r="X61" s="61"/>
      <c r="Y61" s="59"/>
      <c r="Z61" s="60"/>
      <c r="AA61" s="61"/>
      <c r="AB61" s="59"/>
      <c r="AC61" s="60"/>
      <c r="AD61" s="61"/>
      <c r="AE61" s="59"/>
      <c r="AF61" s="60"/>
      <c r="AG61" s="61"/>
      <c r="AH61" s="56"/>
      <c r="AI61" s="57"/>
      <c r="AJ61" s="58"/>
      <c r="AK61" s="27"/>
      <c r="AL61" s="21"/>
      <c r="AM61" s="32"/>
      <c r="AN61" s="49"/>
      <c r="AO61" s="49"/>
      <c r="AP61" s="51"/>
      <c r="AQ61" s="136"/>
      <c r="AR61" s="37"/>
    </row>
    <row r="62" spans="1:44" x14ac:dyDescent="0.25">
      <c r="V62" s="145">
        <f>AK52</f>
        <v>3</v>
      </c>
      <c r="W62" s="145"/>
      <c r="X62" s="145"/>
      <c r="Y62" s="145">
        <f>AK54</f>
        <v>0</v>
      </c>
      <c r="Z62" s="145"/>
      <c r="AA62" s="145"/>
      <c r="AB62" s="145">
        <f>AK56</f>
        <v>1</v>
      </c>
      <c r="AC62" s="145"/>
      <c r="AD62" s="145"/>
      <c r="AE62" s="145">
        <f>AK58</f>
        <v>2</v>
      </c>
      <c r="AF62" s="145"/>
      <c r="AG62" s="145"/>
      <c r="AH62" s="145"/>
      <c r="AI62" s="145"/>
      <c r="AJ62" s="145"/>
    </row>
    <row r="63" spans="1:44" x14ac:dyDescent="0.25">
      <c r="V63" s="63">
        <f>V62</f>
        <v>3</v>
      </c>
      <c r="W63" s="63">
        <f>V62</f>
        <v>3</v>
      </c>
      <c r="X63" s="63">
        <f>V62</f>
        <v>3</v>
      </c>
      <c r="Y63" s="63">
        <f>Y62</f>
        <v>0</v>
      </c>
      <c r="Z63" s="63">
        <f>Y62</f>
        <v>0</v>
      </c>
      <c r="AA63" s="63">
        <f>Y62</f>
        <v>0</v>
      </c>
      <c r="AB63" s="63">
        <f>AB62</f>
        <v>1</v>
      </c>
      <c r="AC63" s="63">
        <f>AB62</f>
        <v>1</v>
      </c>
      <c r="AD63" s="63">
        <f>AB62</f>
        <v>1</v>
      </c>
      <c r="AE63" s="63">
        <f>AE62</f>
        <v>2</v>
      </c>
      <c r="AF63" s="63">
        <f>AE62</f>
        <v>2</v>
      </c>
      <c r="AG63" s="63">
        <f>AE62</f>
        <v>2</v>
      </c>
      <c r="AH63" s="63">
        <f>AH62</f>
        <v>0</v>
      </c>
      <c r="AI63" s="63">
        <f>AH62</f>
        <v>0</v>
      </c>
      <c r="AJ63" s="63">
        <f>AH62</f>
        <v>0</v>
      </c>
    </row>
  </sheetData>
  <mergeCells count="220">
    <mergeCell ref="AW14:AW17"/>
    <mergeCell ref="AW18:AW21"/>
    <mergeCell ref="AT4:AT8"/>
    <mergeCell ref="AT18:AT20"/>
    <mergeCell ref="AT14:AT17"/>
    <mergeCell ref="AT9:AT13"/>
    <mergeCell ref="AH60:AJ60"/>
    <mergeCell ref="AQ60:AQ61"/>
    <mergeCell ref="V62:X62"/>
    <mergeCell ref="Y62:AA62"/>
    <mergeCell ref="AB62:AD62"/>
    <mergeCell ref="AE62:AG62"/>
    <mergeCell ref="AH62:AJ62"/>
    <mergeCell ref="AQ52:AQ53"/>
    <mergeCell ref="V50:X50"/>
    <mergeCell ref="Y50:AA50"/>
    <mergeCell ref="AB50:AD50"/>
    <mergeCell ref="AE50:AG50"/>
    <mergeCell ref="AH50:AJ50"/>
    <mergeCell ref="V51:X51"/>
    <mergeCell ref="Y51:AA51"/>
    <mergeCell ref="AB51:AD51"/>
    <mergeCell ref="AE51:AG51"/>
    <mergeCell ref="AH51:AJ51"/>
    <mergeCell ref="S60:S61"/>
    <mergeCell ref="T60:T61"/>
    <mergeCell ref="V60:X60"/>
    <mergeCell ref="Y60:AA60"/>
    <mergeCell ref="AB60:AD60"/>
    <mergeCell ref="AE60:AG60"/>
    <mergeCell ref="AH56:AJ56"/>
    <mergeCell ref="AQ56:AQ57"/>
    <mergeCell ref="S58:S59"/>
    <mergeCell ref="T58:T59"/>
    <mergeCell ref="V58:X58"/>
    <mergeCell ref="Y58:AA58"/>
    <mergeCell ref="AB58:AD58"/>
    <mergeCell ref="AE58:AG58"/>
    <mergeCell ref="AH58:AJ58"/>
    <mergeCell ref="AQ58:AQ59"/>
    <mergeCell ref="S56:S57"/>
    <mergeCell ref="T56:T57"/>
    <mergeCell ref="V56:X56"/>
    <mergeCell ref="Y56:AA56"/>
    <mergeCell ref="AB56:AD56"/>
    <mergeCell ref="AE56:AG56"/>
    <mergeCell ref="S54:S55"/>
    <mergeCell ref="T54:T55"/>
    <mergeCell ref="V54:X54"/>
    <mergeCell ref="AB54:AD54"/>
    <mergeCell ref="AE54:AG54"/>
    <mergeCell ref="AH54:AJ54"/>
    <mergeCell ref="AQ54:AQ55"/>
    <mergeCell ref="S52:S53"/>
    <mergeCell ref="T52:T53"/>
    <mergeCell ref="Y52:AA52"/>
    <mergeCell ref="AB52:AD52"/>
    <mergeCell ref="AE52:AG52"/>
    <mergeCell ref="AH52:AJ52"/>
    <mergeCell ref="AH44:AJ44"/>
    <mergeCell ref="AQ44:AQ45"/>
    <mergeCell ref="V46:X46"/>
    <mergeCell ref="Y46:AA46"/>
    <mergeCell ref="AB46:AD46"/>
    <mergeCell ref="AE46:AG46"/>
    <mergeCell ref="AH46:AJ46"/>
    <mergeCell ref="S44:S45"/>
    <mergeCell ref="T44:T45"/>
    <mergeCell ref="V44:X44"/>
    <mergeCell ref="Y44:AA44"/>
    <mergeCell ref="AB44:AD44"/>
    <mergeCell ref="AE44:AG44"/>
    <mergeCell ref="AH40:AJ40"/>
    <mergeCell ref="AQ40:AQ41"/>
    <mergeCell ref="S42:S43"/>
    <mergeCell ref="T42:T43"/>
    <mergeCell ref="V42:X42"/>
    <mergeCell ref="Y42:AA42"/>
    <mergeCell ref="AB42:AD42"/>
    <mergeCell ref="AE42:AG42"/>
    <mergeCell ref="AH42:AJ42"/>
    <mergeCell ref="AQ42:AQ43"/>
    <mergeCell ref="S40:S41"/>
    <mergeCell ref="T40:T41"/>
    <mergeCell ref="V40:X40"/>
    <mergeCell ref="Y40:AA40"/>
    <mergeCell ref="AB40:AD40"/>
    <mergeCell ref="AE40:AG40"/>
    <mergeCell ref="AQ36:AQ37"/>
    <mergeCell ref="S38:S39"/>
    <mergeCell ref="T38:T39"/>
    <mergeCell ref="V38:X38"/>
    <mergeCell ref="AB38:AD38"/>
    <mergeCell ref="AE38:AG38"/>
    <mergeCell ref="AH38:AJ38"/>
    <mergeCell ref="AQ38:AQ39"/>
    <mergeCell ref="S36:S37"/>
    <mergeCell ref="T36:T37"/>
    <mergeCell ref="Y36:AA36"/>
    <mergeCell ref="AB36:AD36"/>
    <mergeCell ref="AE36:AG36"/>
    <mergeCell ref="AH36:AJ36"/>
    <mergeCell ref="V34:X34"/>
    <mergeCell ref="Y34:AA34"/>
    <mergeCell ref="AB34:AD34"/>
    <mergeCell ref="AE34:AG34"/>
    <mergeCell ref="AH34:AJ34"/>
    <mergeCell ref="V35:X35"/>
    <mergeCell ref="Y35:AA35"/>
    <mergeCell ref="AB35:AD35"/>
    <mergeCell ref="AE35:AG35"/>
    <mergeCell ref="AH35:AJ35"/>
    <mergeCell ref="AH28:AJ28"/>
    <mergeCell ref="AQ28:AQ29"/>
    <mergeCell ref="V30:X30"/>
    <mergeCell ref="Y30:AA30"/>
    <mergeCell ref="AB30:AD30"/>
    <mergeCell ref="AE30:AG30"/>
    <mergeCell ref="AH30:AJ30"/>
    <mergeCell ref="S28:S29"/>
    <mergeCell ref="T28:T29"/>
    <mergeCell ref="V28:X28"/>
    <mergeCell ref="Y28:AA28"/>
    <mergeCell ref="AB28:AD28"/>
    <mergeCell ref="AE28:AG28"/>
    <mergeCell ref="AH24:AJ24"/>
    <mergeCell ref="AQ24:AQ25"/>
    <mergeCell ref="S26:S27"/>
    <mergeCell ref="T26:T27"/>
    <mergeCell ref="V26:X26"/>
    <mergeCell ref="Y26:AA26"/>
    <mergeCell ref="AB26:AD26"/>
    <mergeCell ref="AE26:AG26"/>
    <mergeCell ref="AH26:AJ26"/>
    <mergeCell ref="AQ26:AQ27"/>
    <mergeCell ref="S24:S25"/>
    <mergeCell ref="T24:T25"/>
    <mergeCell ref="V24:X24"/>
    <mergeCell ref="Y24:AA24"/>
    <mergeCell ref="AB24:AD24"/>
    <mergeCell ref="AE24:AG24"/>
    <mergeCell ref="S22:S23"/>
    <mergeCell ref="T22:T23"/>
    <mergeCell ref="V22:X22"/>
    <mergeCell ref="AB22:AD22"/>
    <mergeCell ref="AE22:AG22"/>
    <mergeCell ref="AH22:AJ22"/>
    <mergeCell ref="AQ22:AQ23"/>
    <mergeCell ref="AE19:AG19"/>
    <mergeCell ref="AH19:AJ19"/>
    <mergeCell ref="S20:S21"/>
    <mergeCell ref="T20:T21"/>
    <mergeCell ref="Y20:AA20"/>
    <mergeCell ref="AB20:AD20"/>
    <mergeCell ref="AE20:AG20"/>
    <mergeCell ref="AH20:AJ20"/>
    <mergeCell ref="AQ20:AQ21"/>
    <mergeCell ref="V18:X18"/>
    <mergeCell ref="Y18:AA18"/>
    <mergeCell ref="AB18:AD18"/>
    <mergeCell ref="AE18:AG18"/>
    <mergeCell ref="AH18:AJ18"/>
    <mergeCell ref="V19:X19"/>
    <mergeCell ref="Y19:AA19"/>
    <mergeCell ref="AB19:AD19"/>
    <mergeCell ref="V14:X14"/>
    <mergeCell ref="Y14:AA14"/>
    <mergeCell ref="AB14:AD14"/>
    <mergeCell ref="AE14:AG14"/>
    <mergeCell ref="AH14:AJ14"/>
    <mergeCell ref="S8:S9"/>
    <mergeCell ref="T8:T9"/>
    <mergeCell ref="V8:X8"/>
    <mergeCell ref="Y8:AA8"/>
    <mergeCell ref="AB8:AD8"/>
    <mergeCell ref="AE8:AG8"/>
    <mergeCell ref="AH10:AJ10"/>
    <mergeCell ref="AQ10:AQ11"/>
    <mergeCell ref="S12:S13"/>
    <mergeCell ref="T12:T13"/>
    <mergeCell ref="V12:X12"/>
    <mergeCell ref="Y12:AA12"/>
    <mergeCell ref="AB12:AD12"/>
    <mergeCell ref="AE12:AG12"/>
    <mergeCell ref="AH12:AJ12"/>
    <mergeCell ref="AQ12:AQ13"/>
    <mergeCell ref="AQ4:AQ5"/>
    <mergeCell ref="AW4:AW8"/>
    <mergeCell ref="S6:S7"/>
    <mergeCell ref="T6:T7"/>
    <mergeCell ref="V6:X6"/>
    <mergeCell ref="AB6:AD6"/>
    <mergeCell ref="AE6:AG6"/>
    <mergeCell ref="AH6:AJ6"/>
    <mergeCell ref="AQ6:AQ7"/>
    <mergeCell ref="S4:S5"/>
    <mergeCell ref="T4:T5"/>
    <mergeCell ref="Y4:AA4"/>
    <mergeCell ref="AB4:AD4"/>
    <mergeCell ref="AE4:AG4"/>
    <mergeCell ref="AH4:AJ4"/>
    <mergeCell ref="AH8:AJ8"/>
    <mergeCell ref="AQ8:AQ9"/>
    <mergeCell ref="AW9:AW13"/>
    <mergeCell ref="S10:S11"/>
    <mergeCell ref="T10:T11"/>
    <mergeCell ref="V10:X10"/>
    <mergeCell ref="Y10:AA10"/>
    <mergeCell ref="AB10:AD10"/>
    <mergeCell ref="AE10:AG10"/>
    <mergeCell ref="V2:X2"/>
    <mergeCell ref="Y2:AA2"/>
    <mergeCell ref="AB2:AD2"/>
    <mergeCell ref="AE2:AG2"/>
    <mergeCell ref="AH2:AJ2"/>
    <mergeCell ref="V3:X3"/>
    <mergeCell ref="Y3:AA3"/>
    <mergeCell ref="AB3:AD3"/>
    <mergeCell ref="AE3:AG3"/>
    <mergeCell ref="AH3:AJ3"/>
  </mergeCells>
  <conditionalFormatting sqref="A1:Q2 P3:Q38 H3:K38 A3:D38 AX19 AW18:AX18">
    <cfRule type="containsText" dxfId="4506" priority="1420" operator="containsText" text="Dundee">
      <formula>NOT(ISERROR(SEARCH("Dundee",A1)))</formula>
    </cfRule>
    <cfRule type="containsText" dxfId="4505" priority="1421" operator="containsText" text="Aberdeen">
      <formula>NOT(ISERROR(SEARCH("Aberdeen",A1)))</formula>
    </cfRule>
    <cfRule type="containsText" dxfId="4504" priority="1422" operator="containsText" text="St Andrews">
      <formula>NOT(ISERROR(SEARCH("St Andrews",A1)))</formula>
    </cfRule>
    <cfRule type="containsText" dxfId="4503" priority="1423" operator="containsText" text="Strath">
      <formula>NOT(ISERROR(SEARCH("Strath",A1)))</formula>
    </cfRule>
    <cfRule type="containsText" dxfId="4502" priority="1424" operator="containsText" text="Edinburgh">
      <formula>NOT(ISERROR(SEARCH("Edinburgh",A1)))</formula>
    </cfRule>
    <cfRule type="containsText" dxfId="4501" priority="1425" operator="containsText" text="Glasgow">
      <formula>NOT(ISERROR(SEARCH("Glasgow",A1)))</formula>
    </cfRule>
  </conditionalFormatting>
  <conditionalFormatting sqref="A1:L2 H3:K38 A3:D38">
    <cfRule type="containsText" dxfId="4500" priority="1419" operator="containsText" text="Mixed">
      <formula>NOT(ISERROR(SEARCH("Mixed",A1)))</formula>
    </cfRule>
  </conditionalFormatting>
  <conditionalFormatting sqref="L35:L38">
    <cfRule type="containsText" dxfId="4499" priority="1413" operator="containsText" text="Dundee">
      <formula>NOT(ISERROR(SEARCH("Dundee",L35)))</formula>
    </cfRule>
    <cfRule type="containsText" dxfId="4498" priority="1414" operator="containsText" text="Aberdeen">
      <formula>NOT(ISERROR(SEARCH("Aberdeen",L35)))</formula>
    </cfRule>
    <cfRule type="containsText" dxfId="4497" priority="1415" operator="containsText" text="St Andrews">
      <formula>NOT(ISERROR(SEARCH("St Andrews",L35)))</formula>
    </cfRule>
    <cfRule type="containsText" dxfId="4496" priority="1416" operator="containsText" text="Strath">
      <formula>NOT(ISERROR(SEARCH("Strath",L35)))</formula>
    </cfRule>
    <cfRule type="containsText" dxfId="4495" priority="1417" operator="containsText" text="Edinburgh">
      <formula>NOT(ISERROR(SEARCH("Edinburgh",L35)))</formula>
    </cfRule>
    <cfRule type="containsText" dxfId="4494" priority="1418" operator="containsText" text="Glasgow">
      <formula>NOT(ISERROR(SEARCH("Glasgow",L35)))</formula>
    </cfRule>
  </conditionalFormatting>
  <conditionalFormatting sqref="L35:L38">
    <cfRule type="containsText" dxfId="4493" priority="1412" operator="containsText" text="Mixed">
      <formula>NOT(ISERROR(SEARCH("Mixed",L35)))</formula>
    </cfRule>
  </conditionalFormatting>
  <conditionalFormatting sqref="S52 S54 S56 S58 S60">
    <cfRule type="containsText" dxfId="4492" priority="1039" operator="containsText" text="Dundee">
      <formula>NOT(ISERROR(SEARCH("Dundee",S52)))</formula>
    </cfRule>
    <cfRule type="containsText" dxfId="4491" priority="1040" operator="containsText" text="Aberdeen">
      <formula>NOT(ISERROR(SEARCH("Aberdeen",S52)))</formula>
    </cfRule>
    <cfRule type="containsText" dxfId="4490" priority="1041" operator="containsText" text="St Andrews">
      <formula>NOT(ISERROR(SEARCH("St Andrews",S52)))</formula>
    </cfRule>
    <cfRule type="containsText" dxfId="4489" priority="1042" operator="containsText" text="Strath">
      <formula>NOT(ISERROR(SEARCH("Strath",S52)))</formula>
    </cfRule>
    <cfRule type="containsText" dxfId="4488" priority="1043" operator="containsText" text="Edinburgh">
      <formula>NOT(ISERROR(SEARCH("Edinburgh",S52)))</formula>
    </cfRule>
    <cfRule type="containsText" dxfId="4487" priority="1044" operator="containsText" text="Glasgow">
      <formula>NOT(ISERROR(SEARCH("Glasgow",S52)))</formula>
    </cfRule>
  </conditionalFormatting>
  <conditionalFormatting sqref="R3:V3 R1:AJ2 R5:R13 U5:X5 R4:AJ4 Y3 AB3 AE3 AH3 Y6:AA7 AB8:AD9 AE10:AG11 AH12:AJ13 S6:T6 U6:U13 S8:T8 S12:T12 S10:T10">
    <cfRule type="containsText" dxfId="4486" priority="1406" operator="containsText" text="Dundee">
      <formula>NOT(ISERROR(SEARCH("Dundee",R1)))</formula>
    </cfRule>
    <cfRule type="containsText" dxfId="4485" priority="1407" operator="containsText" text="Aberdeen">
      <formula>NOT(ISERROR(SEARCH("Aberdeen",R1)))</formula>
    </cfRule>
    <cfRule type="containsText" dxfId="4484" priority="1408" operator="containsText" text="St Andrews">
      <formula>NOT(ISERROR(SEARCH("St Andrews",R1)))</formula>
    </cfRule>
    <cfRule type="containsText" dxfId="4483" priority="1409" operator="containsText" text="Strath">
      <formula>NOT(ISERROR(SEARCH("Strath",R1)))</formula>
    </cfRule>
    <cfRule type="containsText" dxfId="4482" priority="1410" operator="containsText" text="Edinburgh">
      <formula>NOT(ISERROR(SEARCH("Edinburgh",R1)))</formula>
    </cfRule>
    <cfRule type="containsText" dxfId="4481" priority="1411" operator="containsText" text="Glasgow">
      <formula>NOT(ISERROR(SEARCH("Glasgow",R1)))</formula>
    </cfRule>
  </conditionalFormatting>
  <conditionalFormatting sqref="V6:X6">
    <cfRule type="containsText" dxfId="4480" priority="1400" operator="containsText" text="Dundee">
      <formula>NOT(ISERROR(SEARCH("Dundee",V6)))</formula>
    </cfRule>
    <cfRule type="containsText" dxfId="4479" priority="1401" operator="containsText" text="Aberdeen">
      <formula>NOT(ISERROR(SEARCH("Aberdeen",V6)))</formula>
    </cfRule>
    <cfRule type="containsText" dxfId="4478" priority="1402" operator="containsText" text="St Andrews">
      <formula>NOT(ISERROR(SEARCH("St Andrews",V6)))</formula>
    </cfRule>
    <cfRule type="containsText" dxfId="4477" priority="1403" operator="containsText" text="Strath">
      <formula>NOT(ISERROR(SEARCH("Strath",V6)))</formula>
    </cfRule>
    <cfRule type="containsText" dxfId="4476" priority="1404" operator="containsText" text="Edinburgh">
      <formula>NOT(ISERROR(SEARCH("Edinburgh",V6)))</formula>
    </cfRule>
    <cfRule type="containsText" dxfId="4475" priority="1405" operator="containsText" text="Glasgow">
      <formula>NOT(ISERROR(SEARCH("Glasgow",V6)))</formula>
    </cfRule>
  </conditionalFormatting>
  <conditionalFormatting sqref="V8:X8">
    <cfRule type="containsText" dxfId="4474" priority="1394" operator="containsText" text="Dundee">
      <formula>NOT(ISERROR(SEARCH("Dundee",V8)))</formula>
    </cfRule>
    <cfRule type="containsText" dxfId="4473" priority="1395" operator="containsText" text="Aberdeen">
      <formula>NOT(ISERROR(SEARCH("Aberdeen",V8)))</formula>
    </cfRule>
    <cfRule type="containsText" dxfId="4472" priority="1396" operator="containsText" text="St Andrews">
      <formula>NOT(ISERROR(SEARCH("St Andrews",V8)))</formula>
    </cfRule>
    <cfRule type="containsText" dxfId="4471" priority="1397" operator="containsText" text="Strath">
      <formula>NOT(ISERROR(SEARCH("Strath",V8)))</formula>
    </cfRule>
    <cfRule type="containsText" dxfId="4470" priority="1398" operator="containsText" text="Edinburgh">
      <formula>NOT(ISERROR(SEARCH("Edinburgh",V8)))</formula>
    </cfRule>
    <cfRule type="containsText" dxfId="4469" priority="1399" operator="containsText" text="Glasgow">
      <formula>NOT(ISERROR(SEARCH("Glasgow",V8)))</formula>
    </cfRule>
  </conditionalFormatting>
  <conditionalFormatting sqref="Y8:AA8">
    <cfRule type="containsText" dxfId="4468" priority="1388" operator="containsText" text="Dundee">
      <formula>NOT(ISERROR(SEARCH("Dundee",Y8)))</formula>
    </cfRule>
    <cfRule type="containsText" dxfId="4467" priority="1389" operator="containsText" text="Aberdeen">
      <formula>NOT(ISERROR(SEARCH("Aberdeen",Y8)))</formula>
    </cfRule>
    <cfRule type="containsText" dxfId="4466" priority="1390" operator="containsText" text="St Andrews">
      <formula>NOT(ISERROR(SEARCH("St Andrews",Y8)))</formula>
    </cfRule>
    <cfRule type="containsText" dxfId="4465" priority="1391" operator="containsText" text="Strath">
      <formula>NOT(ISERROR(SEARCH("Strath",Y8)))</formula>
    </cfRule>
    <cfRule type="containsText" dxfId="4464" priority="1392" operator="containsText" text="Edinburgh">
      <formula>NOT(ISERROR(SEARCH("Edinburgh",Y8)))</formula>
    </cfRule>
    <cfRule type="containsText" dxfId="4463" priority="1393" operator="containsText" text="Glasgow">
      <formula>NOT(ISERROR(SEARCH("Glasgow",Y8)))</formula>
    </cfRule>
  </conditionalFormatting>
  <conditionalFormatting sqref="AB6:AJ6">
    <cfRule type="containsText" dxfId="4462" priority="1382" operator="containsText" text="Dundee">
      <formula>NOT(ISERROR(SEARCH("Dundee",AB6)))</formula>
    </cfRule>
    <cfRule type="containsText" dxfId="4461" priority="1383" operator="containsText" text="Aberdeen">
      <formula>NOT(ISERROR(SEARCH("Aberdeen",AB6)))</formula>
    </cfRule>
    <cfRule type="containsText" dxfId="4460" priority="1384" operator="containsText" text="St Andrews">
      <formula>NOT(ISERROR(SEARCH("St Andrews",AB6)))</formula>
    </cfRule>
    <cfRule type="containsText" dxfId="4459" priority="1385" operator="containsText" text="Strath">
      <formula>NOT(ISERROR(SEARCH("Strath",AB6)))</formula>
    </cfRule>
    <cfRule type="containsText" dxfId="4458" priority="1386" operator="containsText" text="Edinburgh">
      <formula>NOT(ISERROR(SEARCH("Edinburgh",AB6)))</formula>
    </cfRule>
    <cfRule type="containsText" dxfId="4457" priority="1387" operator="containsText" text="Glasgow">
      <formula>NOT(ISERROR(SEARCH("Glasgow",AB6)))</formula>
    </cfRule>
  </conditionalFormatting>
  <conditionalFormatting sqref="AE8:AJ8">
    <cfRule type="containsText" dxfId="4456" priority="1376" operator="containsText" text="Dundee">
      <formula>NOT(ISERROR(SEARCH("Dundee",AE8)))</formula>
    </cfRule>
    <cfRule type="containsText" dxfId="4455" priority="1377" operator="containsText" text="Aberdeen">
      <formula>NOT(ISERROR(SEARCH("Aberdeen",AE8)))</formula>
    </cfRule>
    <cfRule type="containsText" dxfId="4454" priority="1378" operator="containsText" text="St Andrews">
      <formula>NOT(ISERROR(SEARCH("St Andrews",AE8)))</formula>
    </cfRule>
    <cfRule type="containsText" dxfId="4453" priority="1379" operator="containsText" text="Strath">
      <formula>NOT(ISERROR(SEARCH("Strath",AE8)))</formula>
    </cfRule>
    <cfRule type="containsText" dxfId="4452" priority="1380" operator="containsText" text="Edinburgh">
      <formula>NOT(ISERROR(SEARCH("Edinburgh",AE8)))</formula>
    </cfRule>
    <cfRule type="containsText" dxfId="4451" priority="1381" operator="containsText" text="Glasgow">
      <formula>NOT(ISERROR(SEARCH("Glasgow",AE8)))</formula>
    </cfRule>
  </conditionalFormatting>
  <conditionalFormatting sqref="V10:AD10">
    <cfRule type="containsText" dxfId="4450" priority="1370" operator="containsText" text="Dundee">
      <formula>NOT(ISERROR(SEARCH("Dundee",V10)))</formula>
    </cfRule>
    <cfRule type="containsText" dxfId="4449" priority="1371" operator="containsText" text="Aberdeen">
      <formula>NOT(ISERROR(SEARCH("Aberdeen",V10)))</formula>
    </cfRule>
    <cfRule type="containsText" dxfId="4448" priority="1372" operator="containsText" text="St Andrews">
      <formula>NOT(ISERROR(SEARCH("St Andrews",V10)))</formula>
    </cfRule>
    <cfRule type="containsText" dxfId="4447" priority="1373" operator="containsText" text="Strath">
      <formula>NOT(ISERROR(SEARCH("Strath",V10)))</formula>
    </cfRule>
    <cfRule type="containsText" dxfId="4446" priority="1374" operator="containsText" text="Edinburgh">
      <formula>NOT(ISERROR(SEARCH("Edinburgh",V10)))</formula>
    </cfRule>
    <cfRule type="containsText" dxfId="4445" priority="1375" operator="containsText" text="Glasgow">
      <formula>NOT(ISERROR(SEARCH("Glasgow",V10)))</formula>
    </cfRule>
  </conditionalFormatting>
  <conditionalFormatting sqref="AH10:AJ10">
    <cfRule type="containsText" dxfId="4444" priority="1364" operator="containsText" text="Dundee">
      <formula>NOT(ISERROR(SEARCH("Dundee",AH10)))</formula>
    </cfRule>
    <cfRule type="containsText" dxfId="4443" priority="1365" operator="containsText" text="Aberdeen">
      <formula>NOT(ISERROR(SEARCH("Aberdeen",AH10)))</formula>
    </cfRule>
    <cfRule type="containsText" dxfId="4442" priority="1366" operator="containsText" text="St Andrews">
      <formula>NOT(ISERROR(SEARCH("St Andrews",AH10)))</formula>
    </cfRule>
    <cfRule type="containsText" dxfId="4441" priority="1367" operator="containsText" text="Strath">
      <formula>NOT(ISERROR(SEARCH("Strath",AH10)))</formula>
    </cfRule>
    <cfRule type="containsText" dxfId="4440" priority="1368" operator="containsText" text="Edinburgh">
      <formula>NOT(ISERROR(SEARCH("Edinburgh",AH10)))</formula>
    </cfRule>
    <cfRule type="containsText" dxfId="4439" priority="1369" operator="containsText" text="Glasgow">
      <formula>NOT(ISERROR(SEARCH("Glasgow",AH10)))</formula>
    </cfRule>
  </conditionalFormatting>
  <conditionalFormatting sqref="V12:X12">
    <cfRule type="containsText" dxfId="4438" priority="1358" operator="containsText" text="Dundee">
      <formula>NOT(ISERROR(SEARCH("Dundee",V12)))</formula>
    </cfRule>
    <cfRule type="containsText" dxfId="4437" priority="1359" operator="containsText" text="Aberdeen">
      <formula>NOT(ISERROR(SEARCH("Aberdeen",V12)))</formula>
    </cfRule>
    <cfRule type="containsText" dxfId="4436" priority="1360" operator="containsText" text="St Andrews">
      <formula>NOT(ISERROR(SEARCH("St Andrews",V12)))</formula>
    </cfRule>
    <cfRule type="containsText" dxfId="4435" priority="1361" operator="containsText" text="Strath">
      <formula>NOT(ISERROR(SEARCH("Strath",V12)))</formula>
    </cfRule>
    <cfRule type="containsText" dxfId="4434" priority="1362" operator="containsText" text="Edinburgh">
      <formula>NOT(ISERROR(SEARCH("Edinburgh",V12)))</formula>
    </cfRule>
    <cfRule type="containsText" dxfId="4433" priority="1363" operator="containsText" text="Glasgow">
      <formula>NOT(ISERROR(SEARCH("Glasgow",V12)))</formula>
    </cfRule>
  </conditionalFormatting>
  <conditionalFormatting sqref="Y12:AA12">
    <cfRule type="containsText" dxfId="4432" priority="1352" operator="containsText" text="Dundee">
      <formula>NOT(ISERROR(SEARCH("Dundee",Y12)))</formula>
    </cfRule>
    <cfRule type="containsText" dxfId="4431" priority="1353" operator="containsText" text="Aberdeen">
      <formula>NOT(ISERROR(SEARCH("Aberdeen",Y12)))</formula>
    </cfRule>
    <cfRule type="containsText" dxfId="4430" priority="1354" operator="containsText" text="St Andrews">
      <formula>NOT(ISERROR(SEARCH("St Andrews",Y12)))</formula>
    </cfRule>
    <cfRule type="containsText" dxfId="4429" priority="1355" operator="containsText" text="Strath">
      <formula>NOT(ISERROR(SEARCH("Strath",Y12)))</formula>
    </cfRule>
    <cfRule type="containsText" dxfId="4428" priority="1356" operator="containsText" text="Edinburgh">
      <formula>NOT(ISERROR(SEARCH("Edinburgh",Y12)))</formula>
    </cfRule>
    <cfRule type="containsText" dxfId="4427" priority="1357" operator="containsText" text="Glasgow">
      <formula>NOT(ISERROR(SEARCH("Glasgow",Y12)))</formula>
    </cfRule>
  </conditionalFormatting>
  <conditionalFormatting sqref="AB12:AD12">
    <cfRule type="containsText" dxfId="4426" priority="1346" operator="containsText" text="Dundee">
      <formula>NOT(ISERROR(SEARCH("Dundee",AB12)))</formula>
    </cfRule>
    <cfRule type="containsText" dxfId="4425" priority="1347" operator="containsText" text="Aberdeen">
      <formula>NOT(ISERROR(SEARCH("Aberdeen",AB12)))</formula>
    </cfRule>
    <cfRule type="containsText" dxfId="4424" priority="1348" operator="containsText" text="St Andrews">
      <formula>NOT(ISERROR(SEARCH("St Andrews",AB12)))</formula>
    </cfRule>
    <cfRule type="containsText" dxfId="4423" priority="1349" operator="containsText" text="Strath">
      <formula>NOT(ISERROR(SEARCH("Strath",AB12)))</formula>
    </cfRule>
    <cfRule type="containsText" dxfId="4422" priority="1350" operator="containsText" text="Edinburgh">
      <formula>NOT(ISERROR(SEARCH("Edinburgh",AB12)))</formula>
    </cfRule>
    <cfRule type="containsText" dxfId="4421" priority="1351" operator="containsText" text="Glasgow">
      <formula>NOT(ISERROR(SEARCH("Glasgow",AB12)))</formula>
    </cfRule>
  </conditionalFormatting>
  <conditionalFormatting sqref="AE12:AG12">
    <cfRule type="containsText" dxfId="4420" priority="1340" operator="containsText" text="Dundee">
      <formula>NOT(ISERROR(SEARCH("Dundee",AE12)))</formula>
    </cfRule>
    <cfRule type="containsText" dxfId="4419" priority="1341" operator="containsText" text="Aberdeen">
      <formula>NOT(ISERROR(SEARCH("Aberdeen",AE12)))</formula>
    </cfRule>
    <cfRule type="containsText" dxfId="4418" priority="1342" operator="containsText" text="St Andrews">
      <formula>NOT(ISERROR(SEARCH("St Andrews",AE12)))</formula>
    </cfRule>
    <cfRule type="containsText" dxfId="4417" priority="1343" operator="containsText" text="Strath">
      <formula>NOT(ISERROR(SEARCH("Strath",AE12)))</formula>
    </cfRule>
    <cfRule type="containsText" dxfId="4416" priority="1344" operator="containsText" text="Edinburgh">
      <formula>NOT(ISERROR(SEARCH("Edinburgh",AE12)))</formula>
    </cfRule>
    <cfRule type="containsText" dxfId="4415" priority="1345" operator="containsText" text="Glasgow">
      <formula>NOT(ISERROR(SEARCH("Glasgow",AE12)))</formula>
    </cfRule>
  </conditionalFormatting>
  <conditionalFormatting sqref="AT3 AK5:AP13 AK3:AR4 AP6:AR6 AP8:AR8 AP10:AR10 AP12:AR12">
    <cfRule type="containsText" dxfId="4414" priority="1334" operator="containsText" text="Dundee">
      <formula>NOT(ISERROR(SEARCH("Dundee",AK3)))</formula>
    </cfRule>
    <cfRule type="containsText" dxfId="4413" priority="1335" operator="containsText" text="Aberdeen">
      <formula>NOT(ISERROR(SEARCH("Aberdeen",AK3)))</formula>
    </cfRule>
    <cfRule type="containsText" dxfId="4412" priority="1336" operator="containsText" text="St Andrews">
      <formula>NOT(ISERROR(SEARCH("St Andrews",AK3)))</formula>
    </cfRule>
    <cfRule type="containsText" dxfId="4411" priority="1337" operator="containsText" text="Strath">
      <formula>NOT(ISERROR(SEARCH("Strath",AK3)))</formula>
    </cfRule>
    <cfRule type="containsText" dxfId="4410" priority="1338" operator="containsText" text="Edinburgh">
      <formula>NOT(ISERROR(SEARCH("Edinburgh",AK3)))</formula>
    </cfRule>
    <cfRule type="containsText" dxfId="4409" priority="1339" operator="containsText" text="Glasgow">
      <formula>NOT(ISERROR(SEARCH("Glasgow",AK3)))</formula>
    </cfRule>
  </conditionalFormatting>
  <conditionalFormatting sqref="V14 Y14 AB14 AE14 AH14 V15:AJ15">
    <cfRule type="containsText" dxfId="4408" priority="1328" operator="containsText" text="Dundee">
      <formula>NOT(ISERROR(SEARCH("Dundee",V14)))</formula>
    </cfRule>
    <cfRule type="containsText" dxfId="4407" priority="1329" operator="containsText" text="Aberdeen">
      <formula>NOT(ISERROR(SEARCH("Aberdeen",V14)))</formula>
    </cfRule>
    <cfRule type="containsText" dxfId="4406" priority="1330" operator="containsText" text="St Andrews">
      <formula>NOT(ISERROR(SEARCH("St Andrews",V14)))</formula>
    </cfRule>
    <cfRule type="containsText" dxfId="4405" priority="1331" operator="containsText" text="Strath">
      <formula>NOT(ISERROR(SEARCH("Strath",V14)))</formula>
    </cfRule>
    <cfRule type="containsText" dxfId="4404" priority="1332" operator="containsText" text="Edinburgh">
      <formula>NOT(ISERROR(SEARCH("Edinburgh",V14)))</formula>
    </cfRule>
    <cfRule type="containsText" dxfId="4403" priority="1333" operator="containsText" text="Glasgow">
      <formula>NOT(ISERROR(SEARCH("Glasgow",V14)))</formula>
    </cfRule>
  </conditionalFormatting>
  <conditionalFormatting sqref="T19:V19 T17:AJ18 U21:X21 U20:AJ20 U22:U29 Y19 AB19 AE19 AH19 Y22:AA23 AB24:AD25 AE26:AG27 AH28:AJ29">
    <cfRule type="containsText" dxfId="4402" priority="1322" operator="containsText" text="Dundee">
      <formula>NOT(ISERROR(SEARCH("Dundee",T17)))</formula>
    </cfRule>
    <cfRule type="containsText" dxfId="4401" priority="1323" operator="containsText" text="Aberdeen">
      <formula>NOT(ISERROR(SEARCH("Aberdeen",T17)))</formula>
    </cfRule>
    <cfRule type="containsText" dxfId="4400" priority="1324" operator="containsText" text="St Andrews">
      <formula>NOT(ISERROR(SEARCH("St Andrews",T17)))</formula>
    </cfRule>
    <cfRule type="containsText" dxfId="4399" priority="1325" operator="containsText" text="Strath">
      <formula>NOT(ISERROR(SEARCH("Strath",T17)))</formula>
    </cfRule>
    <cfRule type="containsText" dxfId="4398" priority="1326" operator="containsText" text="Edinburgh">
      <formula>NOT(ISERROR(SEARCH("Edinburgh",T17)))</formula>
    </cfRule>
    <cfRule type="containsText" dxfId="4397" priority="1327" operator="containsText" text="Glasgow">
      <formula>NOT(ISERROR(SEARCH("Glasgow",T17)))</formula>
    </cfRule>
  </conditionalFormatting>
  <conditionalFormatting sqref="V22:X22">
    <cfRule type="containsText" dxfId="4396" priority="1316" operator="containsText" text="Dundee">
      <formula>NOT(ISERROR(SEARCH("Dundee",V22)))</formula>
    </cfRule>
    <cfRule type="containsText" dxfId="4395" priority="1317" operator="containsText" text="Aberdeen">
      <formula>NOT(ISERROR(SEARCH("Aberdeen",V22)))</formula>
    </cfRule>
    <cfRule type="containsText" dxfId="4394" priority="1318" operator="containsText" text="St Andrews">
      <formula>NOT(ISERROR(SEARCH("St Andrews",V22)))</formula>
    </cfRule>
    <cfRule type="containsText" dxfId="4393" priority="1319" operator="containsText" text="Strath">
      <formula>NOT(ISERROR(SEARCH("Strath",V22)))</formula>
    </cfRule>
    <cfRule type="containsText" dxfId="4392" priority="1320" operator="containsText" text="Edinburgh">
      <formula>NOT(ISERROR(SEARCH("Edinburgh",V22)))</formula>
    </cfRule>
    <cfRule type="containsText" dxfId="4391" priority="1321" operator="containsText" text="Glasgow">
      <formula>NOT(ISERROR(SEARCH("Glasgow",V22)))</formula>
    </cfRule>
  </conditionalFormatting>
  <conditionalFormatting sqref="V24:X24">
    <cfRule type="containsText" dxfId="4390" priority="1310" operator="containsText" text="Dundee">
      <formula>NOT(ISERROR(SEARCH("Dundee",V24)))</formula>
    </cfRule>
    <cfRule type="containsText" dxfId="4389" priority="1311" operator="containsText" text="Aberdeen">
      <formula>NOT(ISERROR(SEARCH("Aberdeen",V24)))</formula>
    </cfRule>
    <cfRule type="containsText" dxfId="4388" priority="1312" operator="containsText" text="St Andrews">
      <formula>NOT(ISERROR(SEARCH("St Andrews",V24)))</formula>
    </cfRule>
    <cfRule type="containsText" dxfId="4387" priority="1313" operator="containsText" text="Strath">
      <formula>NOT(ISERROR(SEARCH("Strath",V24)))</formula>
    </cfRule>
    <cfRule type="containsText" dxfId="4386" priority="1314" operator="containsText" text="Edinburgh">
      <formula>NOT(ISERROR(SEARCH("Edinburgh",V24)))</formula>
    </cfRule>
    <cfRule type="containsText" dxfId="4385" priority="1315" operator="containsText" text="Glasgow">
      <formula>NOT(ISERROR(SEARCH("Glasgow",V24)))</formula>
    </cfRule>
  </conditionalFormatting>
  <conditionalFormatting sqref="Y24:AA24">
    <cfRule type="containsText" dxfId="4384" priority="1304" operator="containsText" text="Dundee">
      <formula>NOT(ISERROR(SEARCH("Dundee",Y24)))</formula>
    </cfRule>
    <cfRule type="containsText" dxfId="4383" priority="1305" operator="containsText" text="Aberdeen">
      <formula>NOT(ISERROR(SEARCH("Aberdeen",Y24)))</formula>
    </cfRule>
    <cfRule type="containsText" dxfId="4382" priority="1306" operator="containsText" text="St Andrews">
      <formula>NOT(ISERROR(SEARCH("St Andrews",Y24)))</formula>
    </cfRule>
    <cfRule type="containsText" dxfId="4381" priority="1307" operator="containsText" text="Strath">
      <formula>NOT(ISERROR(SEARCH("Strath",Y24)))</formula>
    </cfRule>
    <cfRule type="containsText" dxfId="4380" priority="1308" operator="containsText" text="Edinburgh">
      <formula>NOT(ISERROR(SEARCH("Edinburgh",Y24)))</formula>
    </cfRule>
    <cfRule type="containsText" dxfId="4379" priority="1309" operator="containsText" text="Glasgow">
      <formula>NOT(ISERROR(SEARCH("Glasgow",Y24)))</formula>
    </cfRule>
  </conditionalFormatting>
  <conditionalFormatting sqref="AB22:AJ22">
    <cfRule type="containsText" dxfId="4378" priority="1298" operator="containsText" text="Dundee">
      <formula>NOT(ISERROR(SEARCH("Dundee",AB22)))</formula>
    </cfRule>
    <cfRule type="containsText" dxfId="4377" priority="1299" operator="containsText" text="Aberdeen">
      <formula>NOT(ISERROR(SEARCH("Aberdeen",AB22)))</formula>
    </cfRule>
    <cfRule type="containsText" dxfId="4376" priority="1300" operator="containsText" text="St Andrews">
      <formula>NOT(ISERROR(SEARCH("St Andrews",AB22)))</formula>
    </cfRule>
    <cfRule type="containsText" dxfId="4375" priority="1301" operator="containsText" text="Strath">
      <formula>NOT(ISERROR(SEARCH("Strath",AB22)))</formula>
    </cfRule>
    <cfRule type="containsText" dxfId="4374" priority="1302" operator="containsText" text="Edinburgh">
      <formula>NOT(ISERROR(SEARCH("Edinburgh",AB22)))</formula>
    </cfRule>
    <cfRule type="containsText" dxfId="4373" priority="1303" operator="containsText" text="Glasgow">
      <formula>NOT(ISERROR(SEARCH("Glasgow",AB22)))</formula>
    </cfRule>
  </conditionalFormatting>
  <conditionalFormatting sqref="AE24:AJ24">
    <cfRule type="containsText" dxfId="4372" priority="1292" operator="containsText" text="Dundee">
      <formula>NOT(ISERROR(SEARCH("Dundee",AE24)))</formula>
    </cfRule>
    <cfRule type="containsText" dxfId="4371" priority="1293" operator="containsText" text="Aberdeen">
      <formula>NOT(ISERROR(SEARCH("Aberdeen",AE24)))</formula>
    </cfRule>
    <cfRule type="containsText" dxfId="4370" priority="1294" operator="containsText" text="St Andrews">
      <formula>NOT(ISERROR(SEARCH("St Andrews",AE24)))</formula>
    </cfRule>
    <cfRule type="containsText" dxfId="4369" priority="1295" operator="containsText" text="Strath">
      <formula>NOT(ISERROR(SEARCH("Strath",AE24)))</formula>
    </cfRule>
    <cfRule type="containsText" dxfId="4368" priority="1296" operator="containsText" text="Edinburgh">
      <formula>NOT(ISERROR(SEARCH("Edinburgh",AE24)))</formula>
    </cfRule>
    <cfRule type="containsText" dxfId="4367" priority="1297" operator="containsText" text="Glasgow">
      <formula>NOT(ISERROR(SEARCH("Glasgow",AE24)))</formula>
    </cfRule>
  </conditionalFormatting>
  <conditionalFormatting sqref="V26:AD26">
    <cfRule type="containsText" dxfId="4366" priority="1286" operator="containsText" text="Dundee">
      <formula>NOT(ISERROR(SEARCH("Dundee",V26)))</formula>
    </cfRule>
    <cfRule type="containsText" dxfId="4365" priority="1287" operator="containsText" text="Aberdeen">
      <formula>NOT(ISERROR(SEARCH("Aberdeen",V26)))</formula>
    </cfRule>
    <cfRule type="containsText" dxfId="4364" priority="1288" operator="containsText" text="St Andrews">
      <formula>NOT(ISERROR(SEARCH("St Andrews",V26)))</formula>
    </cfRule>
    <cfRule type="containsText" dxfId="4363" priority="1289" operator="containsText" text="Strath">
      <formula>NOT(ISERROR(SEARCH("Strath",V26)))</formula>
    </cfRule>
    <cfRule type="containsText" dxfId="4362" priority="1290" operator="containsText" text="Edinburgh">
      <formula>NOT(ISERROR(SEARCH("Edinburgh",V26)))</formula>
    </cfRule>
    <cfRule type="containsText" dxfId="4361" priority="1291" operator="containsText" text="Glasgow">
      <formula>NOT(ISERROR(SEARCH("Glasgow",V26)))</formula>
    </cfRule>
  </conditionalFormatting>
  <conditionalFormatting sqref="AH26:AJ26">
    <cfRule type="containsText" dxfId="4360" priority="1280" operator="containsText" text="Dundee">
      <formula>NOT(ISERROR(SEARCH("Dundee",AH26)))</formula>
    </cfRule>
    <cfRule type="containsText" dxfId="4359" priority="1281" operator="containsText" text="Aberdeen">
      <formula>NOT(ISERROR(SEARCH("Aberdeen",AH26)))</formula>
    </cfRule>
    <cfRule type="containsText" dxfId="4358" priority="1282" operator="containsText" text="St Andrews">
      <formula>NOT(ISERROR(SEARCH("St Andrews",AH26)))</formula>
    </cfRule>
    <cfRule type="containsText" dxfId="4357" priority="1283" operator="containsText" text="Strath">
      <formula>NOT(ISERROR(SEARCH("Strath",AH26)))</formula>
    </cfRule>
    <cfRule type="containsText" dxfId="4356" priority="1284" operator="containsText" text="Edinburgh">
      <formula>NOT(ISERROR(SEARCH("Edinburgh",AH26)))</formula>
    </cfRule>
    <cfRule type="containsText" dxfId="4355" priority="1285" operator="containsText" text="Glasgow">
      <formula>NOT(ISERROR(SEARCH("Glasgow",AH26)))</formula>
    </cfRule>
  </conditionalFormatting>
  <conditionalFormatting sqref="V28:X28">
    <cfRule type="containsText" dxfId="4354" priority="1274" operator="containsText" text="Dundee">
      <formula>NOT(ISERROR(SEARCH("Dundee",V28)))</formula>
    </cfRule>
    <cfRule type="containsText" dxfId="4353" priority="1275" operator="containsText" text="Aberdeen">
      <formula>NOT(ISERROR(SEARCH("Aberdeen",V28)))</formula>
    </cfRule>
    <cfRule type="containsText" dxfId="4352" priority="1276" operator="containsText" text="St Andrews">
      <formula>NOT(ISERROR(SEARCH("St Andrews",V28)))</formula>
    </cfRule>
    <cfRule type="containsText" dxfId="4351" priority="1277" operator="containsText" text="Strath">
      <formula>NOT(ISERROR(SEARCH("Strath",V28)))</formula>
    </cfRule>
    <cfRule type="containsText" dxfId="4350" priority="1278" operator="containsText" text="Edinburgh">
      <formula>NOT(ISERROR(SEARCH("Edinburgh",V28)))</formula>
    </cfRule>
    <cfRule type="containsText" dxfId="4349" priority="1279" operator="containsText" text="Glasgow">
      <formula>NOT(ISERROR(SEARCH("Glasgow",V28)))</formula>
    </cfRule>
  </conditionalFormatting>
  <conditionalFormatting sqref="Y28:AA28">
    <cfRule type="containsText" dxfId="4348" priority="1268" operator="containsText" text="Dundee">
      <formula>NOT(ISERROR(SEARCH("Dundee",Y28)))</formula>
    </cfRule>
    <cfRule type="containsText" dxfId="4347" priority="1269" operator="containsText" text="Aberdeen">
      <formula>NOT(ISERROR(SEARCH("Aberdeen",Y28)))</formula>
    </cfRule>
    <cfRule type="containsText" dxfId="4346" priority="1270" operator="containsText" text="St Andrews">
      <formula>NOT(ISERROR(SEARCH("St Andrews",Y28)))</formula>
    </cfRule>
    <cfRule type="containsText" dxfId="4345" priority="1271" operator="containsText" text="Strath">
      <formula>NOT(ISERROR(SEARCH("Strath",Y28)))</formula>
    </cfRule>
    <cfRule type="containsText" dxfId="4344" priority="1272" operator="containsText" text="Edinburgh">
      <formula>NOT(ISERROR(SEARCH("Edinburgh",Y28)))</formula>
    </cfRule>
    <cfRule type="containsText" dxfId="4343" priority="1273" operator="containsText" text="Glasgow">
      <formula>NOT(ISERROR(SEARCH("Glasgow",Y28)))</formula>
    </cfRule>
  </conditionalFormatting>
  <conditionalFormatting sqref="AB28:AD28">
    <cfRule type="containsText" dxfId="4342" priority="1262" operator="containsText" text="Dundee">
      <formula>NOT(ISERROR(SEARCH("Dundee",AB28)))</formula>
    </cfRule>
    <cfRule type="containsText" dxfId="4341" priority="1263" operator="containsText" text="Aberdeen">
      <formula>NOT(ISERROR(SEARCH("Aberdeen",AB28)))</formula>
    </cfRule>
    <cfRule type="containsText" dxfId="4340" priority="1264" operator="containsText" text="St Andrews">
      <formula>NOT(ISERROR(SEARCH("St Andrews",AB28)))</formula>
    </cfRule>
    <cfRule type="containsText" dxfId="4339" priority="1265" operator="containsText" text="Strath">
      <formula>NOT(ISERROR(SEARCH("Strath",AB28)))</formula>
    </cfRule>
    <cfRule type="containsText" dxfId="4338" priority="1266" operator="containsText" text="Edinburgh">
      <formula>NOT(ISERROR(SEARCH("Edinburgh",AB28)))</formula>
    </cfRule>
    <cfRule type="containsText" dxfId="4337" priority="1267" operator="containsText" text="Glasgow">
      <formula>NOT(ISERROR(SEARCH("Glasgow",AB28)))</formula>
    </cfRule>
  </conditionalFormatting>
  <conditionalFormatting sqref="AE28:AG28">
    <cfRule type="containsText" dxfId="4336" priority="1256" operator="containsText" text="Dundee">
      <formula>NOT(ISERROR(SEARCH("Dundee",AE28)))</formula>
    </cfRule>
    <cfRule type="containsText" dxfId="4335" priority="1257" operator="containsText" text="Aberdeen">
      <formula>NOT(ISERROR(SEARCH("Aberdeen",AE28)))</formula>
    </cfRule>
    <cfRule type="containsText" dxfId="4334" priority="1258" operator="containsText" text="St Andrews">
      <formula>NOT(ISERROR(SEARCH("St Andrews",AE28)))</formula>
    </cfRule>
    <cfRule type="containsText" dxfId="4333" priority="1259" operator="containsText" text="Strath">
      <formula>NOT(ISERROR(SEARCH("Strath",AE28)))</formula>
    </cfRule>
    <cfRule type="containsText" dxfId="4332" priority="1260" operator="containsText" text="Edinburgh">
      <formula>NOT(ISERROR(SEARCH("Edinburgh",AE28)))</formula>
    </cfRule>
    <cfRule type="containsText" dxfId="4331" priority="1261" operator="containsText" text="Glasgow">
      <formula>NOT(ISERROR(SEARCH("Glasgow",AE28)))</formula>
    </cfRule>
  </conditionalFormatting>
  <conditionalFormatting sqref="AK19:AR19 AK21:AP21 AR22 AR24 AR26 AR28 AK20:AO20 AR20 AK23:AP23 AK22:AO22 AK25:AP25 AK24:AO24 AK27:AP27 AK26:AO26 AK29:AP29 AK28:AO28">
    <cfRule type="containsText" dxfId="4330" priority="1250" operator="containsText" text="Dundee">
      <formula>NOT(ISERROR(SEARCH("Dundee",AK19)))</formula>
    </cfRule>
    <cfRule type="containsText" dxfId="4329" priority="1251" operator="containsText" text="Aberdeen">
      <formula>NOT(ISERROR(SEARCH("Aberdeen",AK19)))</formula>
    </cfRule>
    <cfRule type="containsText" dxfId="4328" priority="1252" operator="containsText" text="St Andrews">
      <formula>NOT(ISERROR(SEARCH("St Andrews",AK19)))</formula>
    </cfRule>
    <cfRule type="containsText" dxfId="4327" priority="1253" operator="containsText" text="Strath">
      <formula>NOT(ISERROR(SEARCH("Strath",AK19)))</formula>
    </cfRule>
    <cfRule type="containsText" dxfId="4326" priority="1254" operator="containsText" text="Edinburgh">
      <formula>NOT(ISERROR(SEARCH("Edinburgh",AK19)))</formula>
    </cfRule>
    <cfRule type="containsText" dxfId="4325" priority="1255" operator="containsText" text="Glasgow">
      <formula>NOT(ISERROR(SEARCH("Glasgow",AK19)))</formula>
    </cfRule>
  </conditionalFormatting>
  <conditionalFormatting sqref="V30 Y30 AB30 AE30 AH30 V31:AJ31">
    <cfRule type="containsText" dxfId="4324" priority="1244" operator="containsText" text="Dundee">
      <formula>NOT(ISERROR(SEARCH("Dundee",V30)))</formula>
    </cfRule>
    <cfRule type="containsText" dxfId="4323" priority="1245" operator="containsText" text="Aberdeen">
      <formula>NOT(ISERROR(SEARCH("Aberdeen",V30)))</formula>
    </cfRule>
    <cfRule type="containsText" dxfId="4322" priority="1246" operator="containsText" text="St Andrews">
      <formula>NOT(ISERROR(SEARCH("St Andrews",V30)))</formula>
    </cfRule>
    <cfRule type="containsText" dxfId="4321" priority="1247" operator="containsText" text="Strath">
      <formula>NOT(ISERROR(SEARCH("Strath",V30)))</formula>
    </cfRule>
    <cfRule type="containsText" dxfId="4320" priority="1248" operator="containsText" text="Edinburgh">
      <formula>NOT(ISERROR(SEARCH("Edinburgh",V30)))</formula>
    </cfRule>
    <cfRule type="containsText" dxfId="4319" priority="1249" operator="containsText" text="Glasgow">
      <formula>NOT(ISERROR(SEARCH("Glasgow",V30)))</formula>
    </cfRule>
  </conditionalFormatting>
  <conditionalFormatting sqref="T35:V35 T33:AJ34 U37:X37 U36:AJ36 U38:U45 Y35 AB35 AE35 AH35 Y38:AA39 AB40:AD41 AE42:AG43 AH44:AJ45">
    <cfRule type="containsText" dxfId="4318" priority="1238" operator="containsText" text="Dundee">
      <formula>NOT(ISERROR(SEARCH("Dundee",T33)))</formula>
    </cfRule>
    <cfRule type="containsText" dxfId="4317" priority="1239" operator="containsText" text="Aberdeen">
      <formula>NOT(ISERROR(SEARCH("Aberdeen",T33)))</formula>
    </cfRule>
    <cfRule type="containsText" dxfId="4316" priority="1240" operator="containsText" text="St Andrews">
      <formula>NOT(ISERROR(SEARCH("St Andrews",T33)))</formula>
    </cfRule>
    <cfRule type="containsText" dxfId="4315" priority="1241" operator="containsText" text="Strath">
      <formula>NOT(ISERROR(SEARCH("Strath",T33)))</formula>
    </cfRule>
    <cfRule type="containsText" dxfId="4314" priority="1242" operator="containsText" text="Edinburgh">
      <formula>NOT(ISERROR(SEARCH("Edinburgh",T33)))</formula>
    </cfRule>
    <cfRule type="containsText" dxfId="4313" priority="1243" operator="containsText" text="Glasgow">
      <formula>NOT(ISERROR(SEARCH("Glasgow",T33)))</formula>
    </cfRule>
  </conditionalFormatting>
  <conditionalFormatting sqref="V38:X38">
    <cfRule type="containsText" dxfId="4312" priority="1232" operator="containsText" text="Dundee">
      <formula>NOT(ISERROR(SEARCH("Dundee",V38)))</formula>
    </cfRule>
    <cfRule type="containsText" dxfId="4311" priority="1233" operator="containsText" text="Aberdeen">
      <formula>NOT(ISERROR(SEARCH("Aberdeen",V38)))</formula>
    </cfRule>
    <cfRule type="containsText" dxfId="4310" priority="1234" operator="containsText" text="St Andrews">
      <formula>NOT(ISERROR(SEARCH("St Andrews",V38)))</formula>
    </cfRule>
    <cfRule type="containsText" dxfId="4309" priority="1235" operator="containsText" text="Strath">
      <formula>NOT(ISERROR(SEARCH("Strath",V38)))</formula>
    </cfRule>
    <cfRule type="containsText" dxfId="4308" priority="1236" operator="containsText" text="Edinburgh">
      <formula>NOT(ISERROR(SEARCH("Edinburgh",V38)))</formula>
    </cfRule>
    <cfRule type="containsText" dxfId="4307" priority="1237" operator="containsText" text="Glasgow">
      <formula>NOT(ISERROR(SEARCH("Glasgow",V38)))</formula>
    </cfRule>
  </conditionalFormatting>
  <conditionalFormatting sqref="V40:X40">
    <cfRule type="containsText" dxfId="4306" priority="1226" operator="containsText" text="Dundee">
      <formula>NOT(ISERROR(SEARCH("Dundee",V40)))</formula>
    </cfRule>
    <cfRule type="containsText" dxfId="4305" priority="1227" operator="containsText" text="Aberdeen">
      <formula>NOT(ISERROR(SEARCH("Aberdeen",V40)))</formula>
    </cfRule>
    <cfRule type="containsText" dxfId="4304" priority="1228" operator="containsText" text="St Andrews">
      <formula>NOT(ISERROR(SEARCH("St Andrews",V40)))</formula>
    </cfRule>
    <cfRule type="containsText" dxfId="4303" priority="1229" operator="containsText" text="Strath">
      <formula>NOT(ISERROR(SEARCH("Strath",V40)))</formula>
    </cfRule>
    <cfRule type="containsText" dxfId="4302" priority="1230" operator="containsText" text="Edinburgh">
      <formula>NOT(ISERROR(SEARCH("Edinburgh",V40)))</formula>
    </cfRule>
    <cfRule type="containsText" dxfId="4301" priority="1231" operator="containsText" text="Glasgow">
      <formula>NOT(ISERROR(SEARCH("Glasgow",V40)))</formula>
    </cfRule>
  </conditionalFormatting>
  <conditionalFormatting sqref="Y40:AA40">
    <cfRule type="containsText" dxfId="4300" priority="1220" operator="containsText" text="Dundee">
      <formula>NOT(ISERROR(SEARCH("Dundee",Y40)))</formula>
    </cfRule>
    <cfRule type="containsText" dxfId="4299" priority="1221" operator="containsText" text="Aberdeen">
      <formula>NOT(ISERROR(SEARCH("Aberdeen",Y40)))</formula>
    </cfRule>
    <cfRule type="containsText" dxfId="4298" priority="1222" operator="containsText" text="St Andrews">
      <formula>NOT(ISERROR(SEARCH("St Andrews",Y40)))</formula>
    </cfRule>
    <cfRule type="containsText" dxfId="4297" priority="1223" operator="containsText" text="Strath">
      <formula>NOT(ISERROR(SEARCH("Strath",Y40)))</formula>
    </cfRule>
    <cfRule type="containsText" dxfId="4296" priority="1224" operator="containsText" text="Edinburgh">
      <formula>NOT(ISERROR(SEARCH("Edinburgh",Y40)))</formula>
    </cfRule>
    <cfRule type="containsText" dxfId="4295" priority="1225" operator="containsText" text="Glasgow">
      <formula>NOT(ISERROR(SEARCH("Glasgow",Y40)))</formula>
    </cfRule>
  </conditionalFormatting>
  <conditionalFormatting sqref="AB38:AJ38">
    <cfRule type="containsText" dxfId="4294" priority="1214" operator="containsText" text="Dundee">
      <formula>NOT(ISERROR(SEARCH("Dundee",AB38)))</formula>
    </cfRule>
    <cfRule type="containsText" dxfId="4293" priority="1215" operator="containsText" text="Aberdeen">
      <formula>NOT(ISERROR(SEARCH("Aberdeen",AB38)))</formula>
    </cfRule>
    <cfRule type="containsText" dxfId="4292" priority="1216" operator="containsText" text="St Andrews">
      <formula>NOT(ISERROR(SEARCH("St Andrews",AB38)))</formula>
    </cfRule>
    <cfRule type="containsText" dxfId="4291" priority="1217" operator="containsText" text="Strath">
      <formula>NOT(ISERROR(SEARCH("Strath",AB38)))</formula>
    </cfRule>
    <cfRule type="containsText" dxfId="4290" priority="1218" operator="containsText" text="Edinburgh">
      <formula>NOT(ISERROR(SEARCH("Edinburgh",AB38)))</formula>
    </cfRule>
    <cfRule type="containsText" dxfId="4289" priority="1219" operator="containsText" text="Glasgow">
      <formula>NOT(ISERROR(SEARCH("Glasgow",AB38)))</formula>
    </cfRule>
  </conditionalFormatting>
  <conditionalFormatting sqref="AE40:AJ40">
    <cfRule type="containsText" dxfId="4288" priority="1208" operator="containsText" text="Dundee">
      <formula>NOT(ISERROR(SEARCH("Dundee",AE40)))</formula>
    </cfRule>
    <cfRule type="containsText" dxfId="4287" priority="1209" operator="containsText" text="Aberdeen">
      <formula>NOT(ISERROR(SEARCH("Aberdeen",AE40)))</formula>
    </cfRule>
    <cfRule type="containsText" dxfId="4286" priority="1210" operator="containsText" text="St Andrews">
      <formula>NOT(ISERROR(SEARCH("St Andrews",AE40)))</formula>
    </cfRule>
    <cfRule type="containsText" dxfId="4285" priority="1211" operator="containsText" text="Strath">
      <formula>NOT(ISERROR(SEARCH("Strath",AE40)))</formula>
    </cfRule>
    <cfRule type="containsText" dxfId="4284" priority="1212" operator="containsText" text="Edinburgh">
      <formula>NOT(ISERROR(SEARCH("Edinburgh",AE40)))</formula>
    </cfRule>
    <cfRule type="containsText" dxfId="4283" priority="1213" operator="containsText" text="Glasgow">
      <formula>NOT(ISERROR(SEARCH("Glasgow",AE40)))</formula>
    </cfRule>
  </conditionalFormatting>
  <conditionalFormatting sqref="V42:AD42">
    <cfRule type="containsText" dxfId="4282" priority="1202" operator="containsText" text="Dundee">
      <formula>NOT(ISERROR(SEARCH("Dundee",V42)))</formula>
    </cfRule>
    <cfRule type="containsText" dxfId="4281" priority="1203" operator="containsText" text="Aberdeen">
      <formula>NOT(ISERROR(SEARCH("Aberdeen",V42)))</formula>
    </cfRule>
    <cfRule type="containsText" dxfId="4280" priority="1204" operator="containsText" text="St Andrews">
      <formula>NOT(ISERROR(SEARCH("St Andrews",V42)))</formula>
    </cfRule>
    <cfRule type="containsText" dxfId="4279" priority="1205" operator="containsText" text="Strath">
      <formula>NOT(ISERROR(SEARCH("Strath",V42)))</formula>
    </cfRule>
    <cfRule type="containsText" dxfId="4278" priority="1206" operator="containsText" text="Edinburgh">
      <formula>NOT(ISERROR(SEARCH("Edinburgh",V42)))</formula>
    </cfRule>
    <cfRule type="containsText" dxfId="4277" priority="1207" operator="containsText" text="Glasgow">
      <formula>NOT(ISERROR(SEARCH("Glasgow",V42)))</formula>
    </cfRule>
  </conditionalFormatting>
  <conditionalFormatting sqref="AH42:AJ42">
    <cfRule type="containsText" dxfId="4276" priority="1196" operator="containsText" text="Dundee">
      <formula>NOT(ISERROR(SEARCH("Dundee",AH42)))</formula>
    </cfRule>
    <cfRule type="containsText" dxfId="4275" priority="1197" operator="containsText" text="Aberdeen">
      <formula>NOT(ISERROR(SEARCH("Aberdeen",AH42)))</formula>
    </cfRule>
    <cfRule type="containsText" dxfId="4274" priority="1198" operator="containsText" text="St Andrews">
      <formula>NOT(ISERROR(SEARCH("St Andrews",AH42)))</formula>
    </cfRule>
    <cfRule type="containsText" dxfId="4273" priority="1199" operator="containsText" text="Strath">
      <formula>NOT(ISERROR(SEARCH("Strath",AH42)))</formula>
    </cfRule>
    <cfRule type="containsText" dxfId="4272" priority="1200" operator="containsText" text="Edinburgh">
      <formula>NOT(ISERROR(SEARCH("Edinburgh",AH42)))</formula>
    </cfRule>
    <cfRule type="containsText" dxfId="4271" priority="1201" operator="containsText" text="Glasgow">
      <formula>NOT(ISERROR(SEARCH("Glasgow",AH42)))</formula>
    </cfRule>
  </conditionalFormatting>
  <conditionalFormatting sqref="V44:X44">
    <cfRule type="containsText" dxfId="4270" priority="1190" operator="containsText" text="Dundee">
      <formula>NOT(ISERROR(SEARCH("Dundee",V44)))</formula>
    </cfRule>
    <cfRule type="containsText" dxfId="4269" priority="1191" operator="containsText" text="Aberdeen">
      <formula>NOT(ISERROR(SEARCH("Aberdeen",V44)))</formula>
    </cfRule>
    <cfRule type="containsText" dxfId="4268" priority="1192" operator="containsText" text="St Andrews">
      <formula>NOT(ISERROR(SEARCH("St Andrews",V44)))</formula>
    </cfRule>
    <cfRule type="containsText" dxfId="4267" priority="1193" operator="containsText" text="Strath">
      <formula>NOT(ISERROR(SEARCH("Strath",V44)))</formula>
    </cfRule>
    <cfRule type="containsText" dxfId="4266" priority="1194" operator="containsText" text="Edinburgh">
      <formula>NOT(ISERROR(SEARCH("Edinburgh",V44)))</formula>
    </cfRule>
    <cfRule type="containsText" dxfId="4265" priority="1195" operator="containsText" text="Glasgow">
      <formula>NOT(ISERROR(SEARCH("Glasgow",V44)))</formula>
    </cfRule>
  </conditionalFormatting>
  <conditionalFormatting sqref="Y44:AA44">
    <cfRule type="containsText" dxfId="4264" priority="1184" operator="containsText" text="Dundee">
      <formula>NOT(ISERROR(SEARCH("Dundee",Y44)))</formula>
    </cfRule>
    <cfRule type="containsText" dxfId="4263" priority="1185" operator="containsText" text="Aberdeen">
      <formula>NOT(ISERROR(SEARCH("Aberdeen",Y44)))</formula>
    </cfRule>
    <cfRule type="containsText" dxfId="4262" priority="1186" operator="containsText" text="St Andrews">
      <formula>NOT(ISERROR(SEARCH("St Andrews",Y44)))</formula>
    </cfRule>
    <cfRule type="containsText" dxfId="4261" priority="1187" operator="containsText" text="Strath">
      <formula>NOT(ISERROR(SEARCH("Strath",Y44)))</formula>
    </cfRule>
    <cfRule type="containsText" dxfId="4260" priority="1188" operator="containsText" text="Edinburgh">
      <formula>NOT(ISERROR(SEARCH("Edinburgh",Y44)))</formula>
    </cfRule>
    <cfRule type="containsText" dxfId="4259" priority="1189" operator="containsText" text="Glasgow">
      <formula>NOT(ISERROR(SEARCH("Glasgow",Y44)))</formula>
    </cfRule>
  </conditionalFormatting>
  <conditionalFormatting sqref="AB44:AD44">
    <cfRule type="containsText" dxfId="4258" priority="1178" operator="containsText" text="Dundee">
      <formula>NOT(ISERROR(SEARCH("Dundee",AB44)))</formula>
    </cfRule>
    <cfRule type="containsText" dxfId="4257" priority="1179" operator="containsText" text="Aberdeen">
      <formula>NOT(ISERROR(SEARCH("Aberdeen",AB44)))</formula>
    </cfRule>
    <cfRule type="containsText" dxfId="4256" priority="1180" operator="containsText" text="St Andrews">
      <formula>NOT(ISERROR(SEARCH("St Andrews",AB44)))</formula>
    </cfRule>
    <cfRule type="containsText" dxfId="4255" priority="1181" operator="containsText" text="Strath">
      <formula>NOT(ISERROR(SEARCH("Strath",AB44)))</formula>
    </cfRule>
    <cfRule type="containsText" dxfId="4254" priority="1182" operator="containsText" text="Edinburgh">
      <formula>NOT(ISERROR(SEARCH("Edinburgh",AB44)))</formula>
    </cfRule>
    <cfRule type="containsText" dxfId="4253" priority="1183" operator="containsText" text="Glasgow">
      <formula>NOT(ISERROR(SEARCH("Glasgow",AB44)))</formula>
    </cfRule>
  </conditionalFormatting>
  <conditionalFormatting sqref="AE44:AG44">
    <cfRule type="containsText" dxfId="4252" priority="1172" operator="containsText" text="Dundee">
      <formula>NOT(ISERROR(SEARCH("Dundee",AE44)))</formula>
    </cfRule>
    <cfRule type="containsText" dxfId="4251" priority="1173" operator="containsText" text="Aberdeen">
      <formula>NOT(ISERROR(SEARCH("Aberdeen",AE44)))</formula>
    </cfRule>
    <cfRule type="containsText" dxfId="4250" priority="1174" operator="containsText" text="St Andrews">
      <formula>NOT(ISERROR(SEARCH("St Andrews",AE44)))</formula>
    </cfRule>
    <cfRule type="containsText" dxfId="4249" priority="1175" operator="containsText" text="Strath">
      <formula>NOT(ISERROR(SEARCH("Strath",AE44)))</formula>
    </cfRule>
    <cfRule type="containsText" dxfId="4248" priority="1176" operator="containsText" text="Edinburgh">
      <formula>NOT(ISERROR(SEARCH("Edinburgh",AE44)))</formula>
    </cfRule>
    <cfRule type="containsText" dxfId="4247" priority="1177" operator="containsText" text="Glasgow">
      <formula>NOT(ISERROR(SEARCH("Glasgow",AE44)))</formula>
    </cfRule>
  </conditionalFormatting>
  <conditionalFormatting sqref="AK35:AR35 AK37:AP37 AK36:AO36 AK39:AP39 AK38:AO38 AK41:AP41 AK40:AO40 AK43:AP45 AK42:AO42">
    <cfRule type="containsText" dxfId="4246" priority="1166" operator="containsText" text="Dundee">
      <formula>NOT(ISERROR(SEARCH("Dundee",AK35)))</formula>
    </cfRule>
    <cfRule type="containsText" dxfId="4245" priority="1167" operator="containsText" text="Aberdeen">
      <formula>NOT(ISERROR(SEARCH("Aberdeen",AK35)))</formula>
    </cfRule>
    <cfRule type="containsText" dxfId="4244" priority="1168" operator="containsText" text="St Andrews">
      <formula>NOT(ISERROR(SEARCH("St Andrews",AK35)))</formula>
    </cfRule>
    <cfRule type="containsText" dxfId="4243" priority="1169" operator="containsText" text="Strath">
      <formula>NOT(ISERROR(SEARCH("Strath",AK35)))</formula>
    </cfRule>
    <cfRule type="containsText" dxfId="4242" priority="1170" operator="containsText" text="Edinburgh">
      <formula>NOT(ISERROR(SEARCH("Edinburgh",AK35)))</formula>
    </cfRule>
    <cfRule type="containsText" dxfId="4241" priority="1171" operator="containsText" text="Glasgow">
      <formula>NOT(ISERROR(SEARCH("Glasgow",AK35)))</formula>
    </cfRule>
  </conditionalFormatting>
  <conditionalFormatting sqref="V46 Y46 AB46 AE46 AH46 V47:AJ47">
    <cfRule type="containsText" dxfId="4240" priority="1160" operator="containsText" text="Dundee">
      <formula>NOT(ISERROR(SEARCH("Dundee",V46)))</formula>
    </cfRule>
    <cfRule type="containsText" dxfId="4239" priority="1161" operator="containsText" text="Aberdeen">
      <formula>NOT(ISERROR(SEARCH("Aberdeen",V46)))</formula>
    </cfRule>
    <cfRule type="containsText" dxfId="4238" priority="1162" operator="containsText" text="St Andrews">
      <formula>NOT(ISERROR(SEARCH("St Andrews",V46)))</formula>
    </cfRule>
    <cfRule type="containsText" dxfId="4237" priority="1163" operator="containsText" text="Strath">
      <formula>NOT(ISERROR(SEARCH("Strath",V46)))</formula>
    </cfRule>
    <cfRule type="containsText" dxfId="4236" priority="1164" operator="containsText" text="Edinburgh">
      <formula>NOT(ISERROR(SEARCH("Edinburgh",V46)))</formula>
    </cfRule>
    <cfRule type="containsText" dxfId="4235" priority="1165" operator="containsText" text="Glasgow">
      <formula>NOT(ISERROR(SEARCH("Glasgow",V46)))</formula>
    </cfRule>
  </conditionalFormatting>
  <conditionalFormatting sqref="T51:V51 AE58:AG58 AH60:AJ60 T49:AJ50 U61:AJ61 U53:X53 U52:AJ52 U54:U59 T60:U60 Y51 AB51 AE51 AH51 Y54:AA55 AB56:AD57 AE59:AJ59 AH53:AJ53 AH55:AJ55 AH57:AJ57">
    <cfRule type="containsText" dxfId="4234" priority="1154" operator="containsText" text="Dundee">
      <formula>NOT(ISERROR(SEARCH("Dundee",T49)))</formula>
    </cfRule>
    <cfRule type="containsText" dxfId="4233" priority="1155" operator="containsText" text="Aberdeen">
      <formula>NOT(ISERROR(SEARCH("Aberdeen",T49)))</formula>
    </cfRule>
    <cfRule type="containsText" dxfId="4232" priority="1156" operator="containsText" text="St Andrews">
      <formula>NOT(ISERROR(SEARCH("St Andrews",T49)))</formula>
    </cfRule>
    <cfRule type="containsText" dxfId="4231" priority="1157" operator="containsText" text="Strath">
      <formula>NOT(ISERROR(SEARCH("Strath",T49)))</formula>
    </cfRule>
    <cfRule type="containsText" dxfId="4230" priority="1158" operator="containsText" text="Edinburgh">
      <formula>NOT(ISERROR(SEARCH("Edinburgh",T49)))</formula>
    </cfRule>
    <cfRule type="containsText" dxfId="4229" priority="1159" operator="containsText" text="Glasgow">
      <formula>NOT(ISERROR(SEARCH("Glasgow",T49)))</formula>
    </cfRule>
  </conditionalFormatting>
  <conditionalFormatting sqref="V54:X54">
    <cfRule type="containsText" dxfId="4228" priority="1148" operator="containsText" text="Dundee">
      <formula>NOT(ISERROR(SEARCH("Dundee",V54)))</formula>
    </cfRule>
    <cfRule type="containsText" dxfId="4227" priority="1149" operator="containsText" text="Aberdeen">
      <formula>NOT(ISERROR(SEARCH("Aberdeen",V54)))</formula>
    </cfRule>
    <cfRule type="containsText" dxfId="4226" priority="1150" operator="containsText" text="St Andrews">
      <formula>NOT(ISERROR(SEARCH("St Andrews",V54)))</formula>
    </cfRule>
    <cfRule type="containsText" dxfId="4225" priority="1151" operator="containsText" text="Strath">
      <formula>NOT(ISERROR(SEARCH("Strath",V54)))</formula>
    </cfRule>
    <cfRule type="containsText" dxfId="4224" priority="1152" operator="containsText" text="Edinburgh">
      <formula>NOT(ISERROR(SEARCH("Edinburgh",V54)))</formula>
    </cfRule>
    <cfRule type="containsText" dxfId="4223" priority="1153" operator="containsText" text="Glasgow">
      <formula>NOT(ISERROR(SEARCH("Glasgow",V54)))</formula>
    </cfRule>
  </conditionalFormatting>
  <conditionalFormatting sqref="V56:X56">
    <cfRule type="containsText" dxfId="4222" priority="1142" operator="containsText" text="Dundee">
      <formula>NOT(ISERROR(SEARCH("Dundee",V56)))</formula>
    </cfRule>
    <cfRule type="containsText" dxfId="4221" priority="1143" operator="containsText" text="Aberdeen">
      <formula>NOT(ISERROR(SEARCH("Aberdeen",V56)))</formula>
    </cfRule>
    <cfRule type="containsText" dxfId="4220" priority="1144" operator="containsText" text="St Andrews">
      <formula>NOT(ISERROR(SEARCH("St Andrews",V56)))</formula>
    </cfRule>
    <cfRule type="containsText" dxfId="4219" priority="1145" operator="containsText" text="Strath">
      <formula>NOT(ISERROR(SEARCH("Strath",V56)))</formula>
    </cfRule>
    <cfRule type="containsText" dxfId="4218" priority="1146" operator="containsText" text="Edinburgh">
      <formula>NOT(ISERROR(SEARCH("Edinburgh",V56)))</formula>
    </cfRule>
    <cfRule type="containsText" dxfId="4217" priority="1147" operator="containsText" text="Glasgow">
      <formula>NOT(ISERROR(SEARCH("Glasgow",V56)))</formula>
    </cfRule>
  </conditionalFormatting>
  <conditionalFormatting sqref="Y56:AA56">
    <cfRule type="containsText" dxfId="4216" priority="1136" operator="containsText" text="Dundee">
      <formula>NOT(ISERROR(SEARCH("Dundee",Y56)))</formula>
    </cfRule>
    <cfRule type="containsText" dxfId="4215" priority="1137" operator="containsText" text="Aberdeen">
      <formula>NOT(ISERROR(SEARCH("Aberdeen",Y56)))</formula>
    </cfRule>
    <cfRule type="containsText" dxfId="4214" priority="1138" operator="containsText" text="St Andrews">
      <formula>NOT(ISERROR(SEARCH("St Andrews",Y56)))</formula>
    </cfRule>
    <cfRule type="containsText" dxfId="4213" priority="1139" operator="containsText" text="Strath">
      <formula>NOT(ISERROR(SEARCH("Strath",Y56)))</formula>
    </cfRule>
    <cfRule type="containsText" dxfId="4212" priority="1140" operator="containsText" text="Edinburgh">
      <formula>NOT(ISERROR(SEARCH("Edinburgh",Y56)))</formula>
    </cfRule>
    <cfRule type="containsText" dxfId="4211" priority="1141" operator="containsText" text="Glasgow">
      <formula>NOT(ISERROR(SEARCH("Glasgow",Y56)))</formula>
    </cfRule>
  </conditionalFormatting>
  <conditionalFormatting sqref="AB54:AJ54">
    <cfRule type="containsText" dxfId="4210" priority="1130" operator="containsText" text="Dundee">
      <formula>NOT(ISERROR(SEARCH("Dundee",AB54)))</formula>
    </cfRule>
    <cfRule type="containsText" dxfId="4209" priority="1131" operator="containsText" text="Aberdeen">
      <formula>NOT(ISERROR(SEARCH("Aberdeen",AB54)))</formula>
    </cfRule>
    <cfRule type="containsText" dxfId="4208" priority="1132" operator="containsText" text="St Andrews">
      <formula>NOT(ISERROR(SEARCH("St Andrews",AB54)))</formula>
    </cfRule>
    <cfRule type="containsText" dxfId="4207" priority="1133" operator="containsText" text="Strath">
      <formula>NOT(ISERROR(SEARCH("Strath",AB54)))</formula>
    </cfRule>
    <cfRule type="containsText" dxfId="4206" priority="1134" operator="containsText" text="Edinburgh">
      <formula>NOT(ISERROR(SEARCH("Edinburgh",AB54)))</formula>
    </cfRule>
    <cfRule type="containsText" dxfId="4205" priority="1135" operator="containsText" text="Glasgow">
      <formula>NOT(ISERROR(SEARCH("Glasgow",AB54)))</formula>
    </cfRule>
  </conditionalFormatting>
  <conditionalFormatting sqref="AE56:AJ56">
    <cfRule type="containsText" dxfId="4204" priority="1124" operator="containsText" text="Dundee">
      <formula>NOT(ISERROR(SEARCH("Dundee",AE56)))</formula>
    </cfRule>
    <cfRule type="containsText" dxfId="4203" priority="1125" operator="containsText" text="Aberdeen">
      <formula>NOT(ISERROR(SEARCH("Aberdeen",AE56)))</formula>
    </cfRule>
    <cfRule type="containsText" dxfId="4202" priority="1126" operator="containsText" text="St Andrews">
      <formula>NOT(ISERROR(SEARCH("St Andrews",AE56)))</formula>
    </cfRule>
    <cfRule type="containsText" dxfId="4201" priority="1127" operator="containsText" text="Strath">
      <formula>NOT(ISERROR(SEARCH("Strath",AE56)))</formula>
    </cfRule>
    <cfRule type="containsText" dxfId="4200" priority="1128" operator="containsText" text="Edinburgh">
      <formula>NOT(ISERROR(SEARCH("Edinburgh",AE56)))</formula>
    </cfRule>
    <cfRule type="containsText" dxfId="4199" priority="1129" operator="containsText" text="Glasgow">
      <formula>NOT(ISERROR(SEARCH("Glasgow",AE56)))</formula>
    </cfRule>
  </conditionalFormatting>
  <conditionalFormatting sqref="V58:AD58">
    <cfRule type="containsText" dxfId="4198" priority="1118" operator="containsText" text="Dundee">
      <formula>NOT(ISERROR(SEARCH("Dundee",V58)))</formula>
    </cfRule>
    <cfRule type="containsText" dxfId="4197" priority="1119" operator="containsText" text="Aberdeen">
      <formula>NOT(ISERROR(SEARCH("Aberdeen",V58)))</formula>
    </cfRule>
    <cfRule type="containsText" dxfId="4196" priority="1120" operator="containsText" text="St Andrews">
      <formula>NOT(ISERROR(SEARCH("St Andrews",V58)))</formula>
    </cfRule>
    <cfRule type="containsText" dxfId="4195" priority="1121" operator="containsText" text="Strath">
      <formula>NOT(ISERROR(SEARCH("Strath",V58)))</formula>
    </cfRule>
    <cfRule type="containsText" dxfId="4194" priority="1122" operator="containsText" text="Edinburgh">
      <formula>NOT(ISERROR(SEARCH("Edinburgh",V58)))</formula>
    </cfRule>
    <cfRule type="containsText" dxfId="4193" priority="1123" operator="containsText" text="Glasgow">
      <formula>NOT(ISERROR(SEARCH("Glasgow",V58)))</formula>
    </cfRule>
  </conditionalFormatting>
  <conditionalFormatting sqref="AH58:AJ58">
    <cfRule type="containsText" dxfId="4192" priority="1112" operator="containsText" text="Dundee">
      <formula>NOT(ISERROR(SEARCH("Dundee",AH58)))</formula>
    </cfRule>
    <cfRule type="containsText" dxfId="4191" priority="1113" operator="containsText" text="Aberdeen">
      <formula>NOT(ISERROR(SEARCH("Aberdeen",AH58)))</formula>
    </cfRule>
    <cfRule type="containsText" dxfId="4190" priority="1114" operator="containsText" text="St Andrews">
      <formula>NOT(ISERROR(SEARCH("St Andrews",AH58)))</formula>
    </cfRule>
    <cfRule type="containsText" dxfId="4189" priority="1115" operator="containsText" text="Strath">
      <formula>NOT(ISERROR(SEARCH("Strath",AH58)))</formula>
    </cfRule>
    <cfRule type="containsText" dxfId="4188" priority="1116" operator="containsText" text="Edinburgh">
      <formula>NOT(ISERROR(SEARCH("Edinburgh",AH58)))</formula>
    </cfRule>
    <cfRule type="containsText" dxfId="4187" priority="1117" operator="containsText" text="Glasgow">
      <formula>NOT(ISERROR(SEARCH("Glasgow",AH58)))</formula>
    </cfRule>
  </conditionalFormatting>
  <conditionalFormatting sqref="V60:X60">
    <cfRule type="containsText" dxfId="4186" priority="1106" operator="containsText" text="Dundee">
      <formula>NOT(ISERROR(SEARCH("Dundee",V60)))</formula>
    </cfRule>
    <cfRule type="containsText" dxfId="4185" priority="1107" operator="containsText" text="Aberdeen">
      <formula>NOT(ISERROR(SEARCH("Aberdeen",V60)))</formula>
    </cfRule>
    <cfRule type="containsText" dxfId="4184" priority="1108" operator="containsText" text="St Andrews">
      <formula>NOT(ISERROR(SEARCH("St Andrews",V60)))</formula>
    </cfRule>
    <cfRule type="containsText" dxfId="4183" priority="1109" operator="containsText" text="Strath">
      <formula>NOT(ISERROR(SEARCH("Strath",V60)))</formula>
    </cfRule>
    <cfRule type="containsText" dxfId="4182" priority="1110" operator="containsText" text="Edinburgh">
      <formula>NOT(ISERROR(SEARCH("Edinburgh",V60)))</formula>
    </cfRule>
    <cfRule type="containsText" dxfId="4181" priority="1111" operator="containsText" text="Glasgow">
      <formula>NOT(ISERROR(SEARCH("Glasgow",V60)))</formula>
    </cfRule>
  </conditionalFormatting>
  <conditionalFormatting sqref="Y60:AA60">
    <cfRule type="containsText" dxfId="4180" priority="1100" operator="containsText" text="Dundee">
      <formula>NOT(ISERROR(SEARCH("Dundee",Y60)))</formula>
    </cfRule>
    <cfRule type="containsText" dxfId="4179" priority="1101" operator="containsText" text="Aberdeen">
      <formula>NOT(ISERROR(SEARCH("Aberdeen",Y60)))</formula>
    </cfRule>
    <cfRule type="containsText" dxfId="4178" priority="1102" operator="containsText" text="St Andrews">
      <formula>NOT(ISERROR(SEARCH("St Andrews",Y60)))</formula>
    </cfRule>
    <cfRule type="containsText" dxfId="4177" priority="1103" operator="containsText" text="Strath">
      <formula>NOT(ISERROR(SEARCH("Strath",Y60)))</formula>
    </cfRule>
    <cfRule type="containsText" dxfId="4176" priority="1104" operator="containsText" text="Edinburgh">
      <formula>NOT(ISERROR(SEARCH("Edinburgh",Y60)))</formula>
    </cfRule>
    <cfRule type="containsText" dxfId="4175" priority="1105" operator="containsText" text="Glasgow">
      <formula>NOT(ISERROR(SEARCH("Glasgow",Y60)))</formula>
    </cfRule>
  </conditionalFormatting>
  <conditionalFormatting sqref="AB60:AD60">
    <cfRule type="containsText" dxfId="4174" priority="1094" operator="containsText" text="Dundee">
      <formula>NOT(ISERROR(SEARCH("Dundee",AB60)))</formula>
    </cfRule>
    <cfRule type="containsText" dxfId="4173" priority="1095" operator="containsText" text="Aberdeen">
      <formula>NOT(ISERROR(SEARCH("Aberdeen",AB60)))</formula>
    </cfRule>
    <cfRule type="containsText" dxfId="4172" priority="1096" operator="containsText" text="St Andrews">
      <formula>NOT(ISERROR(SEARCH("St Andrews",AB60)))</formula>
    </cfRule>
    <cfRule type="containsText" dxfId="4171" priority="1097" operator="containsText" text="Strath">
      <formula>NOT(ISERROR(SEARCH("Strath",AB60)))</formula>
    </cfRule>
    <cfRule type="containsText" dxfId="4170" priority="1098" operator="containsText" text="Edinburgh">
      <formula>NOT(ISERROR(SEARCH("Edinburgh",AB60)))</formula>
    </cfRule>
    <cfRule type="containsText" dxfId="4169" priority="1099" operator="containsText" text="Glasgow">
      <formula>NOT(ISERROR(SEARCH("Glasgow",AB60)))</formula>
    </cfRule>
  </conditionalFormatting>
  <conditionalFormatting sqref="AE60:AG60">
    <cfRule type="containsText" dxfId="4168" priority="1088" operator="containsText" text="Dundee">
      <formula>NOT(ISERROR(SEARCH("Dundee",AE60)))</formula>
    </cfRule>
    <cfRule type="containsText" dxfId="4167" priority="1089" operator="containsText" text="Aberdeen">
      <formula>NOT(ISERROR(SEARCH("Aberdeen",AE60)))</formula>
    </cfRule>
    <cfRule type="containsText" dxfId="4166" priority="1090" operator="containsText" text="St Andrews">
      <formula>NOT(ISERROR(SEARCH("St Andrews",AE60)))</formula>
    </cfRule>
    <cfRule type="containsText" dxfId="4165" priority="1091" operator="containsText" text="Strath">
      <formula>NOT(ISERROR(SEARCH("Strath",AE60)))</formula>
    </cfRule>
    <cfRule type="containsText" dxfId="4164" priority="1092" operator="containsText" text="Edinburgh">
      <formula>NOT(ISERROR(SEARCH("Edinburgh",AE60)))</formula>
    </cfRule>
    <cfRule type="containsText" dxfId="4163" priority="1093" operator="containsText" text="Glasgow">
      <formula>NOT(ISERROR(SEARCH("Glasgow",AE60)))</formula>
    </cfRule>
  </conditionalFormatting>
  <conditionalFormatting sqref="AH53:AJ53 AH55:AJ55 AH57:AJ57 AH59:AJ59 V61:AG61">
    <cfRule type="cellIs" dxfId="4162" priority="1087" operator="equal">
      <formula>0</formula>
    </cfRule>
  </conditionalFormatting>
  <conditionalFormatting sqref="AK51:AR51 AK53:AP53 AK52:AO52 AK55:AP55 AK54:AO54 AK57:AP57 AK56:AO56 AK59:AP61 AK58:AO58">
    <cfRule type="containsText" dxfId="4161" priority="1081" operator="containsText" text="Dundee">
      <formula>NOT(ISERROR(SEARCH("Dundee",AK51)))</formula>
    </cfRule>
    <cfRule type="containsText" dxfId="4160" priority="1082" operator="containsText" text="Aberdeen">
      <formula>NOT(ISERROR(SEARCH("Aberdeen",AK51)))</formula>
    </cfRule>
    <cfRule type="containsText" dxfId="4159" priority="1083" operator="containsText" text="St Andrews">
      <formula>NOT(ISERROR(SEARCH("St Andrews",AK51)))</formula>
    </cfRule>
    <cfRule type="containsText" dxfId="4158" priority="1084" operator="containsText" text="Strath">
      <formula>NOT(ISERROR(SEARCH("Strath",AK51)))</formula>
    </cfRule>
    <cfRule type="containsText" dxfId="4157" priority="1085" operator="containsText" text="Edinburgh">
      <formula>NOT(ISERROR(SEARCH("Edinburgh",AK51)))</formula>
    </cfRule>
    <cfRule type="containsText" dxfId="4156" priority="1086" operator="containsText" text="Glasgow">
      <formula>NOT(ISERROR(SEARCH("Glasgow",AK51)))</formula>
    </cfRule>
  </conditionalFormatting>
  <conditionalFormatting sqref="V62 Y62 AB62 AE62 AH62 V63:AJ63">
    <cfRule type="containsText" dxfId="4155" priority="1075" operator="containsText" text="Dundee">
      <formula>NOT(ISERROR(SEARCH("Dundee",V62)))</formula>
    </cfRule>
    <cfRule type="containsText" dxfId="4154" priority="1076" operator="containsText" text="Aberdeen">
      <formula>NOT(ISERROR(SEARCH("Aberdeen",V62)))</formula>
    </cfRule>
    <cfRule type="containsText" dxfId="4153" priority="1077" operator="containsText" text="St Andrews">
      <formula>NOT(ISERROR(SEARCH("St Andrews",V62)))</formula>
    </cfRule>
    <cfRule type="containsText" dxfId="4152" priority="1078" operator="containsText" text="Strath">
      <formula>NOT(ISERROR(SEARCH("Strath",V62)))</formula>
    </cfRule>
    <cfRule type="containsText" dxfId="4151" priority="1079" operator="containsText" text="Edinburgh">
      <formula>NOT(ISERROR(SEARCH("Edinburgh",V62)))</formula>
    </cfRule>
    <cfRule type="containsText" dxfId="4150" priority="1080" operator="containsText" text="Glasgow">
      <formula>NOT(ISERROR(SEARCH("Glasgow",V62)))</formula>
    </cfRule>
  </conditionalFormatting>
  <conditionalFormatting sqref="AR36 AR38 AR40 AR42 AR44">
    <cfRule type="containsText" dxfId="4149" priority="1069" operator="containsText" text="Dundee">
      <formula>NOT(ISERROR(SEARCH("Dundee",AR36)))</formula>
    </cfRule>
    <cfRule type="containsText" dxfId="4148" priority="1070" operator="containsText" text="Aberdeen">
      <formula>NOT(ISERROR(SEARCH("Aberdeen",AR36)))</formula>
    </cfRule>
    <cfRule type="containsText" dxfId="4147" priority="1071" operator="containsText" text="St Andrews">
      <formula>NOT(ISERROR(SEARCH("St Andrews",AR36)))</formula>
    </cfRule>
    <cfRule type="containsText" dxfId="4146" priority="1072" operator="containsText" text="Strath">
      <formula>NOT(ISERROR(SEARCH("Strath",AR36)))</formula>
    </cfRule>
    <cfRule type="containsText" dxfId="4145" priority="1073" operator="containsText" text="Edinburgh">
      <formula>NOT(ISERROR(SEARCH("Edinburgh",AR36)))</formula>
    </cfRule>
    <cfRule type="containsText" dxfId="4144" priority="1074" operator="containsText" text="Glasgow">
      <formula>NOT(ISERROR(SEARCH("Glasgow",AR36)))</formula>
    </cfRule>
  </conditionalFormatting>
  <conditionalFormatting sqref="AR52 AR54 AR56 AR58 AQ60:AR60">
    <cfRule type="containsText" dxfId="4143" priority="1063" operator="containsText" text="Dundee">
      <formula>NOT(ISERROR(SEARCH("Dundee",AQ52)))</formula>
    </cfRule>
    <cfRule type="containsText" dxfId="4142" priority="1064" operator="containsText" text="Aberdeen">
      <formula>NOT(ISERROR(SEARCH("Aberdeen",AQ52)))</formula>
    </cfRule>
    <cfRule type="containsText" dxfId="4141" priority="1065" operator="containsText" text="St Andrews">
      <formula>NOT(ISERROR(SEARCH("St Andrews",AQ52)))</formula>
    </cfRule>
    <cfRule type="containsText" dxfId="4140" priority="1066" operator="containsText" text="Strath">
      <formula>NOT(ISERROR(SEARCH("Strath",AQ52)))</formula>
    </cfRule>
    <cfRule type="containsText" dxfId="4139" priority="1067" operator="containsText" text="Edinburgh">
      <formula>NOT(ISERROR(SEARCH("Edinburgh",AQ52)))</formula>
    </cfRule>
    <cfRule type="containsText" dxfId="4138" priority="1068" operator="containsText" text="Glasgow">
      <formula>NOT(ISERROR(SEARCH("Glasgow",AQ52)))</formula>
    </cfRule>
  </conditionalFormatting>
  <conditionalFormatting sqref="AV22:AX22 AV15:AV17 AW13:AX14 AU5:AX5 AT9 AT14 AX15:AX17 AV20:AV21 AX20:AX21 AT4:AX4 AV6:AX12 AU6:AU21">
    <cfRule type="containsText" dxfId="4137" priority="1057" operator="containsText" text="Dundee">
      <formula>NOT(ISERROR(SEARCH("Dundee",AT4)))</formula>
    </cfRule>
    <cfRule type="containsText" dxfId="4136" priority="1058" operator="containsText" text="Aberdeen">
      <formula>NOT(ISERROR(SEARCH("Aberdeen",AT4)))</formula>
    </cfRule>
    <cfRule type="containsText" dxfId="4135" priority="1059" operator="containsText" text="St Andrews">
      <formula>NOT(ISERROR(SEARCH("St Andrews",AT4)))</formula>
    </cfRule>
    <cfRule type="containsText" dxfId="4134" priority="1060" operator="containsText" text="Strath">
      <formula>NOT(ISERROR(SEARCH("Strath",AT4)))</formula>
    </cfRule>
    <cfRule type="containsText" dxfId="4133" priority="1061" operator="containsText" text="Edinburgh">
      <formula>NOT(ISERROR(SEARCH("Edinburgh",AT4)))</formula>
    </cfRule>
    <cfRule type="containsText" dxfId="4132" priority="1062" operator="containsText" text="Glasgow">
      <formula>NOT(ISERROR(SEARCH("Glasgow",AT4)))</formula>
    </cfRule>
  </conditionalFormatting>
  <conditionalFormatting sqref="S20 S22 S24 S26 S28">
    <cfRule type="containsText" dxfId="4131" priority="1051" operator="containsText" text="Dundee">
      <formula>NOT(ISERROR(SEARCH("Dundee",S20)))</formula>
    </cfRule>
    <cfRule type="containsText" dxfId="4130" priority="1052" operator="containsText" text="Aberdeen">
      <formula>NOT(ISERROR(SEARCH("Aberdeen",S20)))</formula>
    </cfRule>
    <cfRule type="containsText" dxfId="4129" priority="1053" operator="containsText" text="St Andrews">
      <formula>NOT(ISERROR(SEARCH("St Andrews",S20)))</formula>
    </cfRule>
    <cfRule type="containsText" dxfId="4128" priority="1054" operator="containsText" text="Strath">
      <formula>NOT(ISERROR(SEARCH("Strath",S20)))</formula>
    </cfRule>
    <cfRule type="containsText" dxfId="4127" priority="1055" operator="containsText" text="Edinburgh">
      <formula>NOT(ISERROR(SEARCH("Edinburgh",S20)))</formula>
    </cfRule>
    <cfRule type="containsText" dxfId="4126" priority="1056" operator="containsText" text="Glasgow">
      <formula>NOT(ISERROR(SEARCH("Glasgow",S20)))</formula>
    </cfRule>
  </conditionalFormatting>
  <conditionalFormatting sqref="S36 S38 S40 S42 S44">
    <cfRule type="containsText" dxfId="4125" priority="1045" operator="containsText" text="Dundee">
      <formula>NOT(ISERROR(SEARCH("Dundee",S36)))</formula>
    </cfRule>
    <cfRule type="containsText" dxfId="4124" priority="1046" operator="containsText" text="Aberdeen">
      <formula>NOT(ISERROR(SEARCH("Aberdeen",S36)))</formula>
    </cfRule>
    <cfRule type="containsText" dxfId="4123" priority="1047" operator="containsText" text="St Andrews">
      <formula>NOT(ISERROR(SEARCH("St Andrews",S36)))</formula>
    </cfRule>
    <cfRule type="containsText" dxfId="4122" priority="1048" operator="containsText" text="Strath">
      <formula>NOT(ISERROR(SEARCH("Strath",S36)))</formula>
    </cfRule>
    <cfRule type="containsText" dxfId="4121" priority="1049" operator="containsText" text="Edinburgh">
      <formula>NOT(ISERROR(SEARCH("Edinburgh",S36)))</formula>
    </cfRule>
    <cfRule type="containsText" dxfId="4120" priority="1050" operator="containsText" text="Glasgow">
      <formula>NOT(ISERROR(SEARCH("Glasgow",S36)))</formula>
    </cfRule>
  </conditionalFormatting>
  <conditionalFormatting sqref="I41:I43">
    <cfRule type="containsText" dxfId="4119" priority="1033" operator="containsText" text="Dundee">
      <formula>NOT(ISERROR(SEARCH("Dundee",I41)))</formula>
    </cfRule>
    <cfRule type="containsText" dxfId="4118" priority="1034" operator="containsText" text="Aberdeen">
      <formula>NOT(ISERROR(SEARCH("Aberdeen",I41)))</formula>
    </cfRule>
    <cfRule type="containsText" dxfId="4117" priority="1035" operator="containsText" text="St Andrews">
      <formula>NOT(ISERROR(SEARCH("St Andrews",I41)))</formula>
    </cfRule>
    <cfRule type="containsText" dxfId="4116" priority="1036" operator="containsText" text="Strath">
      <formula>NOT(ISERROR(SEARCH("Strath",I41)))</formula>
    </cfRule>
    <cfRule type="containsText" dxfId="4115" priority="1037" operator="containsText" text="Edinburgh">
      <formula>NOT(ISERROR(SEARCH("Edinburgh",I41)))</formula>
    </cfRule>
    <cfRule type="containsText" dxfId="4114" priority="1038" operator="containsText" text="Glasgow">
      <formula>NOT(ISERROR(SEARCH("Glasgow",I41)))</formula>
    </cfRule>
  </conditionalFormatting>
  <conditionalFormatting sqref="I41:I43">
    <cfRule type="containsText" dxfId="4113" priority="1032" operator="containsText" text="Mixed">
      <formula>NOT(ISERROR(SEARCH("Mixed",I41)))</formula>
    </cfRule>
  </conditionalFormatting>
  <conditionalFormatting sqref="H41:H43">
    <cfRule type="containsText" dxfId="4112" priority="1026" operator="containsText" text="Dundee">
      <formula>NOT(ISERROR(SEARCH("Dundee",H41)))</formula>
    </cfRule>
    <cfRule type="containsText" dxfId="4111" priority="1027" operator="containsText" text="Aberdeen">
      <formula>NOT(ISERROR(SEARCH("Aberdeen",H41)))</formula>
    </cfRule>
    <cfRule type="containsText" dxfId="4110" priority="1028" operator="containsText" text="St Andrews">
      <formula>NOT(ISERROR(SEARCH("St Andrews",H41)))</formula>
    </cfRule>
    <cfRule type="containsText" dxfId="4109" priority="1029" operator="containsText" text="Strath">
      <formula>NOT(ISERROR(SEARCH("Strath",H41)))</formula>
    </cfRule>
    <cfRule type="containsText" dxfId="4108" priority="1030" operator="containsText" text="Edinburgh">
      <formula>NOT(ISERROR(SEARCH("Edinburgh",H41)))</formula>
    </cfRule>
    <cfRule type="containsText" dxfId="4107" priority="1031" operator="containsText" text="Glasgow">
      <formula>NOT(ISERROR(SEARCH("Glasgow",H41)))</formula>
    </cfRule>
  </conditionalFormatting>
  <conditionalFormatting sqref="H41:H43">
    <cfRule type="containsText" dxfId="4106" priority="1025" operator="containsText" text="Mixed">
      <formula>NOT(ISERROR(SEARCH("Mixed",H41)))</formula>
    </cfRule>
  </conditionalFormatting>
  <conditionalFormatting sqref="P41:P43">
    <cfRule type="containsText" dxfId="4105" priority="1019" operator="containsText" text="Dundee">
      <formula>NOT(ISERROR(SEARCH("Dundee",P41)))</formula>
    </cfRule>
    <cfRule type="containsText" dxfId="4104" priority="1020" operator="containsText" text="Aberdeen">
      <formula>NOT(ISERROR(SEARCH("Aberdeen",P41)))</formula>
    </cfRule>
    <cfRule type="containsText" dxfId="4103" priority="1021" operator="containsText" text="St Andrews">
      <formula>NOT(ISERROR(SEARCH("St Andrews",P41)))</formula>
    </cfRule>
    <cfRule type="containsText" dxfId="4102" priority="1022" operator="containsText" text="Strath">
      <formula>NOT(ISERROR(SEARCH("Strath",P41)))</formula>
    </cfRule>
    <cfRule type="containsText" dxfId="4101" priority="1023" operator="containsText" text="Edinburgh">
      <formula>NOT(ISERROR(SEARCH("Edinburgh",P41)))</formula>
    </cfRule>
    <cfRule type="containsText" dxfId="4100" priority="1024" operator="containsText" text="Glasgow">
      <formula>NOT(ISERROR(SEARCH("Glasgow",P41)))</formula>
    </cfRule>
  </conditionalFormatting>
  <conditionalFormatting sqref="E41:G43">
    <cfRule type="containsText" dxfId="4099" priority="1013" operator="containsText" text="Dundee">
      <formula>NOT(ISERROR(SEARCH("Dundee",E41)))</formula>
    </cfRule>
    <cfRule type="containsText" dxfId="4098" priority="1014" operator="containsText" text="Aberdeen">
      <formula>NOT(ISERROR(SEARCH("Aberdeen",E41)))</formula>
    </cfRule>
    <cfRule type="containsText" dxfId="4097" priority="1015" operator="containsText" text="St Andrews">
      <formula>NOT(ISERROR(SEARCH("St Andrews",E41)))</formula>
    </cfRule>
    <cfRule type="containsText" dxfId="4096" priority="1016" operator="containsText" text="Strath">
      <formula>NOT(ISERROR(SEARCH("Strath",E41)))</formula>
    </cfRule>
    <cfRule type="containsText" dxfId="4095" priority="1017" operator="containsText" text="Edinburgh">
      <formula>NOT(ISERROR(SEARCH("Edinburgh",E41)))</formula>
    </cfRule>
    <cfRule type="containsText" dxfId="4094" priority="1018" operator="containsText" text="Glasgow">
      <formula>NOT(ISERROR(SEARCH("Glasgow",E41)))</formula>
    </cfRule>
  </conditionalFormatting>
  <conditionalFormatting sqref="M41:O43">
    <cfRule type="containsText" dxfId="4093" priority="1007" operator="containsText" text="Dundee">
      <formula>NOT(ISERROR(SEARCH("Dundee",M41)))</formula>
    </cfRule>
    <cfRule type="containsText" dxfId="4092" priority="1008" operator="containsText" text="Aberdeen">
      <formula>NOT(ISERROR(SEARCH("Aberdeen",M41)))</formula>
    </cfRule>
    <cfRule type="containsText" dxfId="4091" priority="1009" operator="containsText" text="St Andrews">
      <formula>NOT(ISERROR(SEARCH("St Andrews",M41)))</formula>
    </cfRule>
    <cfRule type="containsText" dxfId="4090" priority="1010" operator="containsText" text="Strath">
      <formula>NOT(ISERROR(SEARCH("Strath",M41)))</formula>
    </cfRule>
    <cfRule type="containsText" dxfId="4089" priority="1011" operator="containsText" text="Edinburgh">
      <formula>NOT(ISERROR(SEARCH("Edinburgh",M41)))</formula>
    </cfRule>
    <cfRule type="containsText" dxfId="4088" priority="1012" operator="containsText" text="Glasgow">
      <formula>NOT(ISERROR(SEARCH("Glasgow",M41)))</formula>
    </cfRule>
  </conditionalFormatting>
  <conditionalFormatting sqref="M41:O43">
    <cfRule type="containsText" dxfId="4087" priority="1006" operator="containsText" text="Mixed">
      <formula>NOT(ISERROR(SEARCH("Mixed",M41)))</formula>
    </cfRule>
  </conditionalFormatting>
  <conditionalFormatting sqref="Q41:Q43">
    <cfRule type="containsText" dxfId="4086" priority="1000" operator="containsText" text="Dundee">
      <formula>NOT(ISERROR(SEARCH("Dundee",Q41)))</formula>
    </cfRule>
    <cfRule type="containsText" dxfId="4085" priority="1001" operator="containsText" text="Aberdeen">
      <formula>NOT(ISERROR(SEARCH("Aberdeen",Q41)))</formula>
    </cfRule>
    <cfRule type="containsText" dxfId="4084" priority="1002" operator="containsText" text="St Andrews">
      <formula>NOT(ISERROR(SEARCH("St Andrews",Q41)))</formula>
    </cfRule>
    <cfRule type="containsText" dxfId="4083" priority="1003" operator="containsText" text="Strath">
      <formula>NOT(ISERROR(SEARCH("Strath",Q41)))</formula>
    </cfRule>
    <cfRule type="containsText" dxfId="4082" priority="1004" operator="containsText" text="Edinburgh">
      <formula>NOT(ISERROR(SEARCH("Edinburgh",Q41)))</formula>
    </cfRule>
    <cfRule type="containsText" dxfId="4081" priority="1005" operator="containsText" text="Glasgow">
      <formula>NOT(ISERROR(SEARCH("Glasgow",Q41)))</formula>
    </cfRule>
  </conditionalFormatting>
  <conditionalFormatting sqref="AV13:AV14">
    <cfRule type="containsText" dxfId="4080" priority="994" operator="containsText" text="Dundee">
      <formula>NOT(ISERROR(SEARCH("Dundee",AV13)))</formula>
    </cfRule>
    <cfRule type="containsText" dxfId="4079" priority="995" operator="containsText" text="Aberdeen">
      <formula>NOT(ISERROR(SEARCH("Aberdeen",AV13)))</formula>
    </cfRule>
    <cfRule type="containsText" dxfId="4078" priority="996" operator="containsText" text="St Andrews">
      <formula>NOT(ISERROR(SEARCH("St Andrews",AV13)))</formula>
    </cfRule>
    <cfRule type="containsText" dxfId="4077" priority="997" operator="containsText" text="Strath">
      <formula>NOT(ISERROR(SEARCH("Strath",AV13)))</formula>
    </cfRule>
    <cfRule type="containsText" dxfId="4076" priority="998" operator="containsText" text="Edinburgh">
      <formula>NOT(ISERROR(SEARCH("Edinburgh",AV13)))</formula>
    </cfRule>
    <cfRule type="containsText" dxfId="4075" priority="999" operator="containsText" text="Glasgow">
      <formula>NOT(ISERROR(SEARCH("Glasgow",AV13)))</formula>
    </cfRule>
  </conditionalFormatting>
  <conditionalFormatting sqref="AV18:AV19">
    <cfRule type="containsText" dxfId="4074" priority="988" operator="containsText" text="Dundee">
      <formula>NOT(ISERROR(SEARCH("Dundee",AV18)))</formula>
    </cfRule>
    <cfRule type="containsText" dxfId="4073" priority="989" operator="containsText" text="Aberdeen">
      <formula>NOT(ISERROR(SEARCH("Aberdeen",AV18)))</formula>
    </cfRule>
    <cfRule type="containsText" dxfId="4072" priority="990" operator="containsText" text="St Andrews">
      <formula>NOT(ISERROR(SEARCH("St Andrews",AV18)))</formula>
    </cfRule>
    <cfRule type="containsText" dxfId="4071" priority="991" operator="containsText" text="Strath">
      <formula>NOT(ISERROR(SEARCH("Strath",AV18)))</formula>
    </cfRule>
    <cfRule type="containsText" dxfId="4070" priority="992" operator="containsText" text="Edinburgh">
      <formula>NOT(ISERROR(SEARCH("Edinburgh",AV18)))</formula>
    </cfRule>
    <cfRule type="containsText" dxfId="4069" priority="993" operator="containsText" text="Glasgow">
      <formula>NOT(ISERROR(SEARCH("Glasgow",AV18)))</formula>
    </cfRule>
  </conditionalFormatting>
  <conditionalFormatting sqref="M28:O30">
    <cfRule type="containsText" dxfId="4068" priority="982" operator="containsText" text="Dundee">
      <formula>NOT(ISERROR(SEARCH("Dundee",M28)))</formula>
    </cfRule>
    <cfRule type="containsText" dxfId="4067" priority="983" operator="containsText" text="Aberdeen">
      <formula>NOT(ISERROR(SEARCH("Aberdeen",M28)))</formula>
    </cfRule>
    <cfRule type="containsText" dxfId="4066" priority="984" operator="containsText" text="St Andrews">
      <formula>NOT(ISERROR(SEARCH("St Andrews",M28)))</formula>
    </cfRule>
    <cfRule type="containsText" dxfId="4065" priority="985" operator="containsText" text="Strath">
      <formula>NOT(ISERROR(SEARCH("Strath",M28)))</formula>
    </cfRule>
    <cfRule type="containsText" dxfId="4064" priority="986" operator="containsText" text="Edinburgh">
      <formula>NOT(ISERROR(SEARCH("Edinburgh",M28)))</formula>
    </cfRule>
    <cfRule type="containsText" dxfId="4063" priority="987" operator="containsText" text="Glasgow">
      <formula>NOT(ISERROR(SEARCH("Glasgow",M28)))</formula>
    </cfRule>
  </conditionalFormatting>
  <conditionalFormatting sqref="E28:G30">
    <cfRule type="containsText" dxfId="4062" priority="976" operator="containsText" text="Dundee">
      <formula>NOT(ISERROR(SEARCH("Dundee",E28)))</formula>
    </cfRule>
    <cfRule type="containsText" dxfId="4061" priority="977" operator="containsText" text="Aberdeen">
      <formula>NOT(ISERROR(SEARCH("Aberdeen",E28)))</formula>
    </cfRule>
    <cfRule type="containsText" dxfId="4060" priority="978" operator="containsText" text="St Andrews">
      <formula>NOT(ISERROR(SEARCH("St Andrews",E28)))</formula>
    </cfRule>
    <cfRule type="containsText" dxfId="4059" priority="979" operator="containsText" text="Strath">
      <formula>NOT(ISERROR(SEARCH("Strath",E28)))</formula>
    </cfRule>
    <cfRule type="containsText" dxfId="4058" priority="980" operator="containsText" text="Edinburgh">
      <formula>NOT(ISERROR(SEARCH("Edinburgh",E28)))</formula>
    </cfRule>
    <cfRule type="containsText" dxfId="4057" priority="981" operator="containsText" text="Glasgow">
      <formula>NOT(ISERROR(SEARCH("Glasgow",E28)))</formula>
    </cfRule>
  </conditionalFormatting>
  <conditionalFormatting sqref="E28:G30">
    <cfRule type="containsText" dxfId="4056" priority="975" operator="containsText" text="Mixed">
      <formula>NOT(ISERROR(SEARCH("Mixed",E28)))</formula>
    </cfRule>
  </conditionalFormatting>
  <conditionalFormatting sqref="M31:O31">
    <cfRule type="containsText" dxfId="4055" priority="969" operator="containsText" text="Dundee">
      <formula>NOT(ISERROR(SEARCH("Dundee",M31)))</formula>
    </cfRule>
    <cfRule type="containsText" dxfId="4054" priority="970" operator="containsText" text="Aberdeen">
      <formula>NOT(ISERROR(SEARCH("Aberdeen",M31)))</formula>
    </cfRule>
    <cfRule type="containsText" dxfId="4053" priority="971" operator="containsText" text="St Andrews">
      <formula>NOT(ISERROR(SEARCH("St Andrews",M31)))</formula>
    </cfRule>
    <cfRule type="containsText" dxfId="4052" priority="972" operator="containsText" text="Strath">
      <formula>NOT(ISERROR(SEARCH("Strath",M31)))</formula>
    </cfRule>
    <cfRule type="containsText" dxfId="4051" priority="973" operator="containsText" text="Edinburgh">
      <formula>NOT(ISERROR(SEARCH("Edinburgh",M31)))</formula>
    </cfRule>
    <cfRule type="containsText" dxfId="4050" priority="974" operator="containsText" text="Glasgow">
      <formula>NOT(ISERROR(SEARCH("Glasgow",M31)))</formula>
    </cfRule>
  </conditionalFormatting>
  <conditionalFormatting sqref="M31:O31">
    <cfRule type="containsText" dxfId="4049" priority="968" operator="containsText" text="Mixed">
      <formula>NOT(ISERROR(SEARCH("Mixed",M31)))</formula>
    </cfRule>
  </conditionalFormatting>
  <conditionalFormatting sqref="M32:O36">
    <cfRule type="containsText" dxfId="4048" priority="962" operator="containsText" text="Dundee">
      <formula>NOT(ISERROR(SEARCH("Dundee",M32)))</formula>
    </cfRule>
    <cfRule type="containsText" dxfId="4047" priority="963" operator="containsText" text="Aberdeen">
      <formula>NOT(ISERROR(SEARCH("Aberdeen",M32)))</formula>
    </cfRule>
    <cfRule type="containsText" dxfId="4046" priority="964" operator="containsText" text="St Andrews">
      <formula>NOT(ISERROR(SEARCH("St Andrews",M32)))</formula>
    </cfRule>
    <cfRule type="containsText" dxfId="4045" priority="965" operator="containsText" text="Strath">
      <formula>NOT(ISERROR(SEARCH("Strath",M32)))</formula>
    </cfRule>
    <cfRule type="containsText" dxfId="4044" priority="966" operator="containsText" text="Edinburgh">
      <formula>NOT(ISERROR(SEARCH("Edinburgh",M32)))</formula>
    </cfRule>
    <cfRule type="containsText" dxfId="4043" priority="967" operator="containsText" text="Glasgow">
      <formula>NOT(ISERROR(SEARCH("Glasgow",M32)))</formula>
    </cfRule>
  </conditionalFormatting>
  <conditionalFormatting sqref="M37:O38">
    <cfRule type="containsText" dxfId="4042" priority="956" operator="containsText" text="Dundee">
      <formula>NOT(ISERROR(SEARCH("Dundee",M37)))</formula>
    </cfRule>
    <cfRule type="containsText" dxfId="4041" priority="957" operator="containsText" text="Aberdeen">
      <formula>NOT(ISERROR(SEARCH("Aberdeen",M37)))</formula>
    </cfRule>
    <cfRule type="containsText" dxfId="4040" priority="958" operator="containsText" text="St Andrews">
      <formula>NOT(ISERROR(SEARCH("St Andrews",M37)))</formula>
    </cfRule>
    <cfRule type="containsText" dxfId="4039" priority="959" operator="containsText" text="Strath">
      <formula>NOT(ISERROR(SEARCH("Strath",M37)))</formula>
    </cfRule>
    <cfRule type="containsText" dxfId="4038" priority="960" operator="containsText" text="Edinburgh">
      <formula>NOT(ISERROR(SEARCH("Edinburgh",M37)))</formula>
    </cfRule>
    <cfRule type="containsText" dxfId="4037" priority="961" operator="containsText" text="Glasgow">
      <formula>NOT(ISERROR(SEARCH("Glasgow",M37)))</formula>
    </cfRule>
  </conditionalFormatting>
  <conditionalFormatting sqref="M37:O38">
    <cfRule type="containsText" dxfId="4036" priority="955" operator="containsText" text="Mixed">
      <formula>NOT(ISERROR(SEARCH("Mixed",M37)))</formula>
    </cfRule>
  </conditionalFormatting>
  <conditionalFormatting sqref="E31:G31">
    <cfRule type="containsText" dxfId="4035" priority="949" operator="containsText" text="Dundee">
      <formula>NOT(ISERROR(SEARCH("Dundee",E31)))</formula>
    </cfRule>
    <cfRule type="containsText" dxfId="4034" priority="950" operator="containsText" text="Aberdeen">
      <formula>NOT(ISERROR(SEARCH("Aberdeen",E31)))</formula>
    </cfRule>
    <cfRule type="containsText" dxfId="4033" priority="951" operator="containsText" text="St Andrews">
      <formula>NOT(ISERROR(SEARCH("St Andrews",E31)))</formula>
    </cfRule>
    <cfRule type="containsText" dxfId="4032" priority="952" operator="containsText" text="Strath">
      <formula>NOT(ISERROR(SEARCH("Strath",E31)))</formula>
    </cfRule>
    <cfRule type="containsText" dxfId="4031" priority="953" operator="containsText" text="Edinburgh">
      <formula>NOT(ISERROR(SEARCH("Edinburgh",E31)))</formula>
    </cfRule>
    <cfRule type="containsText" dxfId="4030" priority="954" operator="containsText" text="Glasgow">
      <formula>NOT(ISERROR(SEARCH("Glasgow",E31)))</formula>
    </cfRule>
  </conditionalFormatting>
  <conditionalFormatting sqref="E32:G36">
    <cfRule type="containsText" dxfId="4029" priority="943" operator="containsText" text="Dundee">
      <formula>NOT(ISERROR(SEARCH("Dundee",E32)))</formula>
    </cfRule>
    <cfRule type="containsText" dxfId="4028" priority="944" operator="containsText" text="Aberdeen">
      <formula>NOT(ISERROR(SEARCH("Aberdeen",E32)))</formula>
    </cfRule>
    <cfRule type="containsText" dxfId="4027" priority="945" operator="containsText" text="St Andrews">
      <formula>NOT(ISERROR(SEARCH("St Andrews",E32)))</formula>
    </cfRule>
    <cfRule type="containsText" dxfId="4026" priority="946" operator="containsText" text="Strath">
      <formula>NOT(ISERROR(SEARCH("Strath",E32)))</formula>
    </cfRule>
    <cfRule type="containsText" dxfId="4025" priority="947" operator="containsText" text="Edinburgh">
      <formula>NOT(ISERROR(SEARCH("Edinburgh",E32)))</formula>
    </cfRule>
    <cfRule type="containsText" dxfId="4024" priority="948" operator="containsText" text="Glasgow">
      <formula>NOT(ISERROR(SEARCH("Glasgow",E32)))</formula>
    </cfRule>
  </conditionalFormatting>
  <conditionalFormatting sqref="E32:G36">
    <cfRule type="containsText" dxfId="4023" priority="942" operator="containsText" text="Mixed">
      <formula>NOT(ISERROR(SEARCH("Mixed",E32)))</formula>
    </cfRule>
  </conditionalFormatting>
  <conditionalFormatting sqref="E37:G38">
    <cfRule type="containsText" dxfId="4022" priority="936" operator="containsText" text="Dundee">
      <formula>NOT(ISERROR(SEARCH("Dundee",E37)))</formula>
    </cfRule>
    <cfRule type="containsText" dxfId="4021" priority="937" operator="containsText" text="Aberdeen">
      <formula>NOT(ISERROR(SEARCH("Aberdeen",E37)))</formula>
    </cfRule>
    <cfRule type="containsText" dxfId="4020" priority="938" operator="containsText" text="St Andrews">
      <formula>NOT(ISERROR(SEARCH("St Andrews",E37)))</formula>
    </cfRule>
    <cfRule type="containsText" dxfId="4019" priority="939" operator="containsText" text="Strath">
      <formula>NOT(ISERROR(SEARCH("Strath",E37)))</formula>
    </cfRule>
    <cfRule type="containsText" dxfId="4018" priority="940" operator="containsText" text="Edinburgh">
      <formula>NOT(ISERROR(SEARCH("Edinburgh",E37)))</formula>
    </cfRule>
    <cfRule type="containsText" dxfId="4017" priority="941" operator="containsText" text="Glasgow">
      <formula>NOT(ISERROR(SEARCH("Glasgow",E37)))</formula>
    </cfRule>
  </conditionalFormatting>
  <conditionalFormatting sqref="V7:X7">
    <cfRule type="containsText" dxfId="4016" priority="930" operator="containsText" text="Dundee">
      <formula>NOT(ISERROR(SEARCH("Dundee",V7)))</formula>
    </cfRule>
    <cfRule type="containsText" dxfId="4015" priority="931" operator="containsText" text="Aberdeen">
      <formula>NOT(ISERROR(SEARCH("Aberdeen",V7)))</formula>
    </cfRule>
    <cfRule type="containsText" dxfId="4014" priority="932" operator="containsText" text="St Andrews">
      <formula>NOT(ISERROR(SEARCH("St Andrews",V7)))</formula>
    </cfRule>
    <cfRule type="containsText" dxfId="4013" priority="933" operator="containsText" text="Strath">
      <formula>NOT(ISERROR(SEARCH("Strath",V7)))</formula>
    </cfRule>
    <cfRule type="containsText" dxfId="4012" priority="934" operator="containsText" text="Edinburgh">
      <formula>NOT(ISERROR(SEARCH("Edinburgh",V7)))</formula>
    </cfRule>
    <cfRule type="containsText" dxfId="4011" priority="935" operator="containsText" text="Glasgow">
      <formula>NOT(ISERROR(SEARCH("Glasgow",V7)))</formula>
    </cfRule>
  </conditionalFormatting>
  <conditionalFormatting sqref="V7:X7">
    <cfRule type="cellIs" dxfId="4010" priority="929" operator="equal">
      <formula>0</formula>
    </cfRule>
  </conditionalFormatting>
  <conditionalFormatting sqref="V9:X9">
    <cfRule type="containsText" dxfId="4009" priority="923" operator="containsText" text="Dundee">
      <formula>NOT(ISERROR(SEARCH("Dundee",V9)))</formula>
    </cfRule>
    <cfRule type="containsText" dxfId="4008" priority="924" operator="containsText" text="Aberdeen">
      <formula>NOT(ISERROR(SEARCH("Aberdeen",V9)))</formula>
    </cfRule>
    <cfRule type="containsText" dxfId="4007" priority="925" operator="containsText" text="St Andrews">
      <formula>NOT(ISERROR(SEARCH("St Andrews",V9)))</formula>
    </cfRule>
    <cfRule type="containsText" dxfId="4006" priority="926" operator="containsText" text="Strath">
      <formula>NOT(ISERROR(SEARCH("Strath",V9)))</formula>
    </cfRule>
    <cfRule type="containsText" dxfId="4005" priority="927" operator="containsText" text="Edinburgh">
      <formula>NOT(ISERROR(SEARCH("Edinburgh",V9)))</formula>
    </cfRule>
    <cfRule type="containsText" dxfId="4004" priority="928" operator="containsText" text="Glasgow">
      <formula>NOT(ISERROR(SEARCH("Glasgow",V9)))</formula>
    </cfRule>
  </conditionalFormatting>
  <conditionalFormatting sqref="V9:X9">
    <cfRule type="cellIs" dxfId="4003" priority="922" operator="equal">
      <formula>0</formula>
    </cfRule>
  </conditionalFormatting>
  <conditionalFormatting sqref="V11:X11">
    <cfRule type="containsText" dxfId="4002" priority="916" operator="containsText" text="Dundee">
      <formula>NOT(ISERROR(SEARCH("Dundee",V11)))</formula>
    </cfRule>
    <cfRule type="containsText" dxfId="4001" priority="917" operator="containsText" text="Aberdeen">
      <formula>NOT(ISERROR(SEARCH("Aberdeen",V11)))</formula>
    </cfRule>
    <cfRule type="containsText" dxfId="4000" priority="918" operator="containsText" text="St Andrews">
      <formula>NOT(ISERROR(SEARCH("St Andrews",V11)))</formula>
    </cfRule>
    <cfRule type="containsText" dxfId="3999" priority="919" operator="containsText" text="Strath">
      <formula>NOT(ISERROR(SEARCH("Strath",V11)))</formula>
    </cfRule>
    <cfRule type="containsText" dxfId="3998" priority="920" operator="containsText" text="Edinburgh">
      <formula>NOT(ISERROR(SEARCH("Edinburgh",V11)))</formula>
    </cfRule>
    <cfRule type="containsText" dxfId="3997" priority="921" operator="containsText" text="Glasgow">
      <formula>NOT(ISERROR(SEARCH("Glasgow",V11)))</formula>
    </cfRule>
  </conditionalFormatting>
  <conditionalFormatting sqref="V11:X11">
    <cfRule type="cellIs" dxfId="3996" priority="915" operator="equal">
      <formula>0</formula>
    </cfRule>
  </conditionalFormatting>
  <conditionalFormatting sqref="V13:X13">
    <cfRule type="containsText" dxfId="3995" priority="909" operator="containsText" text="Dundee">
      <formula>NOT(ISERROR(SEARCH("Dundee",V13)))</formula>
    </cfRule>
    <cfRule type="containsText" dxfId="3994" priority="910" operator="containsText" text="Aberdeen">
      <formula>NOT(ISERROR(SEARCH("Aberdeen",V13)))</formula>
    </cfRule>
    <cfRule type="containsText" dxfId="3993" priority="911" operator="containsText" text="St Andrews">
      <formula>NOT(ISERROR(SEARCH("St Andrews",V13)))</formula>
    </cfRule>
    <cfRule type="containsText" dxfId="3992" priority="912" operator="containsText" text="Strath">
      <formula>NOT(ISERROR(SEARCH("Strath",V13)))</formula>
    </cfRule>
    <cfRule type="containsText" dxfId="3991" priority="913" operator="containsText" text="Edinburgh">
      <formula>NOT(ISERROR(SEARCH("Edinburgh",V13)))</formula>
    </cfRule>
    <cfRule type="containsText" dxfId="3990" priority="914" operator="containsText" text="Glasgow">
      <formula>NOT(ISERROR(SEARCH("Glasgow",V13)))</formula>
    </cfRule>
  </conditionalFormatting>
  <conditionalFormatting sqref="V13:X13">
    <cfRule type="cellIs" dxfId="3989" priority="908" operator="equal">
      <formula>0</formula>
    </cfRule>
  </conditionalFormatting>
  <conditionalFormatting sqref="Y5:AA5">
    <cfRule type="containsText" dxfId="3988" priority="902" operator="containsText" text="Dundee">
      <formula>NOT(ISERROR(SEARCH("Dundee",Y5)))</formula>
    </cfRule>
    <cfRule type="containsText" dxfId="3987" priority="903" operator="containsText" text="Aberdeen">
      <formula>NOT(ISERROR(SEARCH("Aberdeen",Y5)))</formula>
    </cfRule>
    <cfRule type="containsText" dxfId="3986" priority="904" operator="containsText" text="St Andrews">
      <formula>NOT(ISERROR(SEARCH("St Andrews",Y5)))</formula>
    </cfRule>
    <cfRule type="containsText" dxfId="3985" priority="905" operator="containsText" text="Strath">
      <formula>NOT(ISERROR(SEARCH("Strath",Y5)))</formula>
    </cfRule>
    <cfRule type="containsText" dxfId="3984" priority="906" operator="containsText" text="Edinburgh">
      <formula>NOT(ISERROR(SEARCH("Edinburgh",Y5)))</formula>
    </cfRule>
    <cfRule type="containsText" dxfId="3983" priority="907" operator="containsText" text="Glasgow">
      <formula>NOT(ISERROR(SEARCH("Glasgow",Y5)))</formula>
    </cfRule>
  </conditionalFormatting>
  <conditionalFormatting sqref="Y5:AA5">
    <cfRule type="cellIs" dxfId="3982" priority="901" operator="equal">
      <formula>0</formula>
    </cfRule>
  </conditionalFormatting>
  <conditionalFormatting sqref="Y9:AA9">
    <cfRule type="containsText" dxfId="3981" priority="895" operator="containsText" text="Dundee">
      <formula>NOT(ISERROR(SEARCH("Dundee",Y9)))</formula>
    </cfRule>
    <cfRule type="containsText" dxfId="3980" priority="896" operator="containsText" text="Aberdeen">
      <formula>NOT(ISERROR(SEARCH("Aberdeen",Y9)))</formula>
    </cfRule>
    <cfRule type="containsText" dxfId="3979" priority="897" operator="containsText" text="St Andrews">
      <formula>NOT(ISERROR(SEARCH("St Andrews",Y9)))</formula>
    </cfRule>
    <cfRule type="containsText" dxfId="3978" priority="898" operator="containsText" text="Strath">
      <formula>NOT(ISERROR(SEARCH("Strath",Y9)))</formula>
    </cfRule>
    <cfRule type="containsText" dxfId="3977" priority="899" operator="containsText" text="Edinburgh">
      <formula>NOT(ISERROR(SEARCH("Edinburgh",Y9)))</formula>
    </cfRule>
    <cfRule type="containsText" dxfId="3976" priority="900" operator="containsText" text="Glasgow">
      <formula>NOT(ISERROR(SEARCH("Glasgow",Y9)))</formula>
    </cfRule>
  </conditionalFormatting>
  <conditionalFormatting sqref="Y9:AA9">
    <cfRule type="cellIs" dxfId="3975" priority="894" operator="equal">
      <formula>0</formula>
    </cfRule>
  </conditionalFormatting>
  <conditionalFormatting sqref="Y11:AA11">
    <cfRule type="containsText" dxfId="3974" priority="888" operator="containsText" text="Dundee">
      <formula>NOT(ISERROR(SEARCH("Dundee",Y11)))</formula>
    </cfRule>
    <cfRule type="containsText" dxfId="3973" priority="889" operator="containsText" text="Aberdeen">
      <formula>NOT(ISERROR(SEARCH("Aberdeen",Y11)))</formula>
    </cfRule>
    <cfRule type="containsText" dxfId="3972" priority="890" operator="containsText" text="St Andrews">
      <formula>NOT(ISERROR(SEARCH("St Andrews",Y11)))</formula>
    </cfRule>
    <cfRule type="containsText" dxfId="3971" priority="891" operator="containsText" text="Strath">
      <formula>NOT(ISERROR(SEARCH("Strath",Y11)))</formula>
    </cfRule>
    <cfRule type="containsText" dxfId="3970" priority="892" operator="containsText" text="Edinburgh">
      <formula>NOT(ISERROR(SEARCH("Edinburgh",Y11)))</formula>
    </cfRule>
    <cfRule type="containsText" dxfId="3969" priority="893" operator="containsText" text="Glasgow">
      <formula>NOT(ISERROR(SEARCH("Glasgow",Y11)))</formula>
    </cfRule>
  </conditionalFormatting>
  <conditionalFormatting sqref="Y11:AA11">
    <cfRule type="cellIs" dxfId="3968" priority="887" operator="equal">
      <formula>0</formula>
    </cfRule>
  </conditionalFormatting>
  <conditionalFormatting sqref="Y13:AA13">
    <cfRule type="containsText" dxfId="3967" priority="881" operator="containsText" text="Dundee">
      <formula>NOT(ISERROR(SEARCH("Dundee",Y13)))</formula>
    </cfRule>
    <cfRule type="containsText" dxfId="3966" priority="882" operator="containsText" text="Aberdeen">
      <formula>NOT(ISERROR(SEARCH("Aberdeen",Y13)))</formula>
    </cfRule>
    <cfRule type="containsText" dxfId="3965" priority="883" operator="containsText" text="St Andrews">
      <formula>NOT(ISERROR(SEARCH("St Andrews",Y13)))</formula>
    </cfRule>
    <cfRule type="containsText" dxfId="3964" priority="884" operator="containsText" text="Strath">
      <formula>NOT(ISERROR(SEARCH("Strath",Y13)))</formula>
    </cfRule>
    <cfRule type="containsText" dxfId="3963" priority="885" operator="containsText" text="Edinburgh">
      <formula>NOT(ISERROR(SEARCH("Edinburgh",Y13)))</formula>
    </cfRule>
    <cfRule type="containsText" dxfId="3962" priority="886" operator="containsText" text="Glasgow">
      <formula>NOT(ISERROR(SEARCH("Glasgow",Y13)))</formula>
    </cfRule>
  </conditionalFormatting>
  <conditionalFormatting sqref="Y13:AA13">
    <cfRule type="cellIs" dxfId="3961" priority="880" operator="equal">
      <formula>0</formula>
    </cfRule>
  </conditionalFormatting>
  <conditionalFormatting sqref="AB5:AD5">
    <cfRule type="containsText" dxfId="3960" priority="874" operator="containsText" text="Dundee">
      <formula>NOT(ISERROR(SEARCH("Dundee",AB5)))</formula>
    </cfRule>
    <cfRule type="containsText" dxfId="3959" priority="875" operator="containsText" text="Aberdeen">
      <formula>NOT(ISERROR(SEARCH("Aberdeen",AB5)))</formula>
    </cfRule>
    <cfRule type="containsText" dxfId="3958" priority="876" operator="containsText" text="St Andrews">
      <formula>NOT(ISERROR(SEARCH("St Andrews",AB5)))</formula>
    </cfRule>
    <cfRule type="containsText" dxfId="3957" priority="877" operator="containsText" text="Strath">
      <formula>NOT(ISERROR(SEARCH("Strath",AB5)))</formula>
    </cfRule>
    <cfRule type="containsText" dxfId="3956" priority="878" operator="containsText" text="Edinburgh">
      <formula>NOT(ISERROR(SEARCH("Edinburgh",AB5)))</formula>
    </cfRule>
    <cfRule type="containsText" dxfId="3955" priority="879" operator="containsText" text="Glasgow">
      <formula>NOT(ISERROR(SEARCH("Glasgow",AB5)))</formula>
    </cfRule>
  </conditionalFormatting>
  <conditionalFormatting sqref="AB5:AD5">
    <cfRule type="cellIs" dxfId="3954" priority="873" operator="equal">
      <formula>0</formula>
    </cfRule>
  </conditionalFormatting>
  <conditionalFormatting sqref="AB7:AD7">
    <cfRule type="containsText" dxfId="3953" priority="867" operator="containsText" text="Dundee">
      <formula>NOT(ISERROR(SEARCH("Dundee",AB7)))</formula>
    </cfRule>
    <cfRule type="containsText" dxfId="3952" priority="868" operator="containsText" text="Aberdeen">
      <formula>NOT(ISERROR(SEARCH("Aberdeen",AB7)))</formula>
    </cfRule>
    <cfRule type="containsText" dxfId="3951" priority="869" operator="containsText" text="St Andrews">
      <formula>NOT(ISERROR(SEARCH("St Andrews",AB7)))</formula>
    </cfRule>
    <cfRule type="containsText" dxfId="3950" priority="870" operator="containsText" text="Strath">
      <formula>NOT(ISERROR(SEARCH("Strath",AB7)))</formula>
    </cfRule>
    <cfRule type="containsText" dxfId="3949" priority="871" operator="containsText" text="Edinburgh">
      <formula>NOT(ISERROR(SEARCH("Edinburgh",AB7)))</formula>
    </cfRule>
    <cfRule type="containsText" dxfId="3948" priority="872" operator="containsText" text="Glasgow">
      <formula>NOT(ISERROR(SEARCH("Glasgow",AB7)))</formula>
    </cfRule>
  </conditionalFormatting>
  <conditionalFormatting sqref="AB7:AD7">
    <cfRule type="cellIs" dxfId="3947" priority="866" operator="equal">
      <formula>0</formula>
    </cfRule>
  </conditionalFormatting>
  <conditionalFormatting sqref="AB11:AD11">
    <cfRule type="containsText" dxfId="3946" priority="860" operator="containsText" text="Dundee">
      <formula>NOT(ISERROR(SEARCH("Dundee",AB11)))</formula>
    </cfRule>
    <cfRule type="containsText" dxfId="3945" priority="861" operator="containsText" text="Aberdeen">
      <formula>NOT(ISERROR(SEARCH("Aberdeen",AB11)))</formula>
    </cfRule>
    <cfRule type="containsText" dxfId="3944" priority="862" operator="containsText" text="St Andrews">
      <formula>NOT(ISERROR(SEARCH("St Andrews",AB11)))</formula>
    </cfRule>
    <cfRule type="containsText" dxfId="3943" priority="863" operator="containsText" text="Strath">
      <formula>NOT(ISERROR(SEARCH("Strath",AB11)))</formula>
    </cfRule>
    <cfRule type="containsText" dxfId="3942" priority="864" operator="containsText" text="Edinburgh">
      <formula>NOT(ISERROR(SEARCH("Edinburgh",AB11)))</formula>
    </cfRule>
    <cfRule type="containsText" dxfId="3941" priority="865" operator="containsText" text="Glasgow">
      <formula>NOT(ISERROR(SEARCH("Glasgow",AB11)))</formula>
    </cfRule>
  </conditionalFormatting>
  <conditionalFormatting sqref="AB11:AD11">
    <cfRule type="cellIs" dxfId="3940" priority="859" operator="equal">
      <formula>0</formula>
    </cfRule>
  </conditionalFormatting>
  <conditionalFormatting sqref="AB13:AD13">
    <cfRule type="containsText" dxfId="3939" priority="853" operator="containsText" text="Dundee">
      <formula>NOT(ISERROR(SEARCH("Dundee",AB13)))</formula>
    </cfRule>
    <cfRule type="containsText" dxfId="3938" priority="854" operator="containsText" text="Aberdeen">
      <formula>NOT(ISERROR(SEARCH("Aberdeen",AB13)))</formula>
    </cfRule>
    <cfRule type="containsText" dxfId="3937" priority="855" operator="containsText" text="St Andrews">
      <formula>NOT(ISERROR(SEARCH("St Andrews",AB13)))</formula>
    </cfRule>
    <cfRule type="containsText" dxfId="3936" priority="856" operator="containsText" text="Strath">
      <formula>NOT(ISERROR(SEARCH("Strath",AB13)))</formula>
    </cfRule>
    <cfRule type="containsText" dxfId="3935" priority="857" operator="containsText" text="Edinburgh">
      <formula>NOT(ISERROR(SEARCH("Edinburgh",AB13)))</formula>
    </cfRule>
    <cfRule type="containsText" dxfId="3934" priority="858" operator="containsText" text="Glasgow">
      <formula>NOT(ISERROR(SEARCH("Glasgow",AB13)))</formula>
    </cfRule>
  </conditionalFormatting>
  <conditionalFormatting sqref="AB13:AD13">
    <cfRule type="cellIs" dxfId="3933" priority="852" operator="equal">
      <formula>0</formula>
    </cfRule>
  </conditionalFormatting>
  <conditionalFormatting sqref="AE5:AG5">
    <cfRule type="containsText" dxfId="3932" priority="846" operator="containsText" text="Dundee">
      <formula>NOT(ISERROR(SEARCH("Dundee",AE5)))</formula>
    </cfRule>
    <cfRule type="containsText" dxfId="3931" priority="847" operator="containsText" text="Aberdeen">
      <formula>NOT(ISERROR(SEARCH("Aberdeen",AE5)))</formula>
    </cfRule>
    <cfRule type="containsText" dxfId="3930" priority="848" operator="containsText" text="St Andrews">
      <formula>NOT(ISERROR(SEARCH("St Andrews",AE5)))</formula>
    </cfRule>
    <cfRule type="containsText" dxfId="3929" priority="849" operator="containsText" text="Strath">
      <formula>NOT(ISERROR(SEARCH("Strath",AE5)))</formula>
    </cfRule>
    <cfRule type="containsText" dxfId="3928" priority="850" operator="containsText" text="Edinburgh">
      <formula>NOT(ISERROR(SEARCH("Edinburgh",AE5)))</formula>
    </cfRule>
    <cfRule type="containsText" dxfId="3927" priority="851" operator="containsText" text="Glasgow">
      <formula>NOT(ISERROR(SEARCH("Glasgow",AE5)))</formula>
    </cfRule>
  </conditionalFormatting>
  <conditionalFormatting sqref="AE5:AG5">
    <cfRule type="cellIs" dxfId="3926" priority="845" operator="equal">
      <formula>0</formula>
    </cfRule>
  </conditionalFormatting>
  <conditionalFormatting sqref="AE7:AG7">
    <cfRule type="containsText" dxfId="3925" priority="839" operator="containsText" text="Dundee">
      <formula>NOT(ISERROR(SEARCH("Dundee",AE7)))</formula>
    </cfRule>
    <cfRule type="containsText" dxfId="3924" priority="840" operator="containsText" text="Aberdeen">
      <formula>NOT(ISERROR(SEARCH("Aberdeen",AE7)))</formula>
    </cfRule>
    <cfRule type="containsText" dxfId="3923" priority="841" operator="containsText" text="St Andrews">
      <formula>NOT(ISERROR(SEARCH("St Andrews",AE7)))</formula>
    </cfRule>
    <cfRule type="containsText" dxfId="3922" priority="842" operator="containsText" text="Strath">
      <formula>NOT(ISERROR(SEARCH("Strath",AE7)))</formula>
    </cfRule>
    <cfRule type="containsText" dxfId="3921" priority="843" operator="containsText" text="Edinburgh">
      <formula>NOT(ISERROR(SEARCH("Edinburgh",AE7)))</formula>
    </cfRule>
    <cfRule type="containsText" dxfId="3920" priority="844" operator="containsText" text="Glasgow">
      <formula>NOT(ISERROR(SEARCH("Glasgow",AE7)))</formula>
    </cfRule>
  </conditionalFormatting>
  <conditionalFormatting sqref="AE7:AG7">
    <cfRule type="cellIs" dxfId="3919" priority="838" operator="equal">
      <formula>0</formula>
    </cfRule>
  </conditionalFormatting>
  <conditionalFormatting sqref="AE9:AG9">
    <cfRule type="containsText" dxfId="3918" priority="832" operator="containsText" text="Dundee">
      <formula>NOT(ISERROR(SEARCH("Dundee",AE9)))</formula>
    </cfRule>
    <cfRule type="containsText" dxfId="3917" priority="833" operator="containsText" text="Aberdeen">
      <formula>NOT(ISERROR(SEARCH("Aberdeen",AE9)))</formula>
    </cfRule>
    <cfRule type="containsText" dxfId="3916" priority="834" operator="containsText" text="St Andrews">
      <formula>NOT(ISERROR(SEARCH("St Andrews",AE9)))</formula>
    </cfRule>
    <cfRule type="containsText" dxfId="3915" priority="835" operator="containsText" text="Strath">
      <formula>NOT(ISERROR(SEARCH("Strath",AE9)))</formula>
    </cfRule>
    <cfRule type="containsText" dxfId="3914" priority="836" operator="containsText" text="Edinburgh">
      <formula>NOT(ISERROR(SEARCH("Edinburgh",AE9)))</formula>
    </cfRule>
    <cfRule type="containsText" dxfId="3913" priority="837" operator="containsText" text="Glasgow">
      <formula>NOT(ISERROR(SEARCH("Glasgow",AE9)))</formula>
    </cfRule>
  </conditionalFormatting>
  <conditionalFormatting sqref="AE9:AG9">
    <cfRule type="cellIs" dxfId="3912" priority="831" operator="equal">
      <formula>0</formula>
    </cfRule>
  </conditionalFormatting>
  <conditionalFormatting sqref="AE13:AG13">
    <cfRule type="containsText" dxfId="3911" priority="825" operator="containsText" text="Dundee">
      <formula>NOT(ISERROR(SEARCH("Dundee",AE13)))</formula>
    </cfRule>
    <cfRule type="containsText" dxfId="3910" priority="826" operator="containsText" text="Aberdeen">
      <formula>NOT(ISERROR(SEARCH("Aberdeen",AE13)))</formula>
    </cfRule>
    <cfRule type="containsText" dxfId="3909" priority="827" operator="containsText" text="St Andrews">
      <formula>NOT(ISERROR(SEARCH("St Andrews",AE13)))</formula>
    </cfRule>
    <cfRule type="containsText" dxfId="3908" priority="828" operator="containsText" text="Strath">
      <formula>NOT(ISERROR(SEARCH("Strath",AE13)))</formula>
    </cfRule>
    <cfRule type="containsText" dxfId="3907" priority="829" operator="containsText" text="Edinburgh">
      <formula>NOT(ISERROR(SEARCH("Edinburgh",AE13)))</formula>
    </cfRule>
    <cfRule type="containsText" dxfId="3906" priority="830" operator="containsText" text="Glasgow">
      <formula>NOT(ISERROR(SEARCH("Glasgow",AE13)))</formula>
    </cfRule>
  </conditionalFormatting>
  <conditionalFormatting sqref="AE13:AG13">
    <cfRule type="cellIs" dxfId="3905" priority="824" operator="equal">
      <formula>0</formula>
    </cfRule>
  </conditionalFormatting>
  <conditionalFormatting sqref="AH5:AJ5">
    <cfRule type="containsText" dxfId="3904" priority="818" operator="containsText" text="Dundee">
      <formula>NOT(ISERROR(SEARCH("Dundee",AH5)))</formula>
    </cfRule>
    <cfRule type="containsText" dxfId="3903" priority="819" operator="containsText" text="Aberdeen">
      <formula>NOT(ISERROR(SEARCH("Aberdeen",AH5)))</formula>
    </cfRule>
    <cfRule type="containsText" dxfId="3902" priority="820" operator="containsText" text="St Andrews">
      <formula>NOT(ISERROR(SEARCH("St Andrews",AH5)))</formula>
    </cfRule>
    <cfRule type="containsText" dxfId="3901" priority="821" operator="containsText" text="Strath">
      <formula>NOT(ISERROR(SEARCH("Strath",AH5)))</formula>
    </cfRule>
    <cfRule type="containsText" dxfId="3900" priority="822" operator="containsText" text="Edinburgh">
      <formula>NOT(ISERROR(SEARCH("Edinburgh",AH5)))</formula>
    </cfRule>
    <cfRule type="containsText" dxfId="3899" priority="823" operator="containsText" text="Glasgow">
      <formula>NOT(ISERROR(SEARCH("Glasgow",AH5)))</formula>
    </cfRule>
  </conditionalFormatting>
  <conditionalFormatting sqref="AH5:AJ5">
    <cfRule type="cellIs" dxfId="3898" priority="817" operator="equal">
      <formula>0</formula>
    </cfRule>
  </conditionalFormatting>
  <conditionalFormatting sqref="AH7:AJ7">
    <cfRule type="containsText" dxfId="3897" priority="811" operator="containsText" text="Dundee">
      <formula>NOT(ISERROR(SEARCH("Dundee",AH7)))</formula>
    </cfRule>
    <cfRule type="containsText" dxfId="3896" priority="812" operator="containsText" text="Aberdeen">
      <formula>NOT(ISERROR(SEARCH("Aberdeen",AH7)))</formula>
    </cfRule>
    <cfRule type="containsText" dxfId="3895" priority="813" operator="containsText" text="St Andrews">
      <formula>NOT(ISERROR(SEARCH("St Andrews",AH7)))</formula>
    </cfRule>
    <cfRule type="containsText" dxfId="3894" priority="814" operator="containsText" text="Strath">
      <formula>NOT(ISERROR(SEARCH("Strath",AH7)))</formula>
    </cfRule>
    <cfRule type="containsText" dxfId="3893" priority="815" operator="containsText" text="Edinburgh">
      <formula>NOT(ISERROR(SEARCH("Edinburgh",AH7)))</formula>
    </cfRule>
    <cfRule type="containsText" dxfId="3892" priority="816" operator="containsText" text="Glasgow">
      <formula>NOT(ISERROR(SEARCH("Glasgow",AH7)))</formula>
    </cfRule>
  </conditionalFormatting>
  <conditionalFormatting sqref="AH7:AJ7">
    <cfRule type="cellIs" dxfId="3891" priority="810" operator="equal">
      <formula>0</formula>
    </cfRule>
  </conditionalFormatting>
  <conditionalFormatting sqref="AH9:AJ9">
    <cfRule type="containsText" dxfId="3890" priority="804" operator="containsText" text="Dundee">
      <formula>NOT(ISERROR(SEARCH("Dundee",AH9)))</formula>
    </cfRule>
    <cfRule type="containsText" dxfId="3889" priority="805" operator="containsText" text="Aberdeen">
      <formula>NOT(ISERROR(SEARCH("Aberdeen",AH9)))</formula>
    </cfRule>
    <cfRule type="containsText" dxfId="3888" priority="806" operator="containsText" text="St Andrews">
      <formula>NOT(ISERROR(SEARCH("St Andrews",AH9)))</formula>
    </cfRule>
    <cfRule type="containsText" dxfId="3887" priority="807" operator="containsText" text="Strath">
      <formula>NOT(ISERROR(SEARCH("Strath",AH9)))</formula>
    </cfRule>
    <cfRule type="containsText" dxfId="3886" priority="808" operator="containsText" text="Edinburgh">
      <formula>NOT(ISERROR(SEARCH("Edinburgh",AH9)))</formula>
    </cfRule>
    <cfRule type="containsText" dxfId="3885" priority="809" operator="containsText" text="Glasgow">
      <formula>NOT(ISERROR(SEARCH("Glasgow",AH9)))</formula>
    </cfRule>
  </conditionalFormatting>
  <conditionalFormatting sqref="AH9:AJ9">
    <cfRule type="cellIs" dxfId="3884" priority="803" operator="equal">
      <formula>0</formula>
    </cfRule>
  </conditionalFormatting>
  <conditionalFormatting sqref="AH11:AJ11">
    <cfRule type="containsText" dxfId="3883" priority="797" operator="containsText" text="Dundee">
      <formula>NOT(ISERROR(SEARCH("Dundee",AH11)))</formula>
    </cfRule>
    <cfRule type="containsText" dxfId="3882" priority="798" operator="containsText" text="Aberdeen">
      <formula>NOT(ISERROR(SEARCH("Aberdeen",AH11)))</formula>
    </cfRule>
    <cfRule type="containsText" dxfId="3881" priority="799" operator="containsText" text="St Andrews">
      <formula>NOT(ISERROR(SEARCH("St Andrews",AH11)))</formula>
    </cfRule>
    <cfRule type="containsText" dxfId="3880" priority="800" operator="containsText" text="Strath">
      <formula>NOT(ISERROR(SEARCH("Strath",AH11)))</formula>
    </cfRule>
    <cfRule type="containsText" dxfId="3879" priority="801" operator="containsText" text="Edinburgh">
      <formula>NOT(ISERROR(SEARCH("Edinburgh",AH11)))</formula>
    </cfRule>
    <cfRule type="containsText" dxfId="3878" priority="802" operator="containsText" text="Glasgow">
      <formula>NOT(ISERROR(SEARCH("Glasgow",AH11)))</formula>
    </cfRule>
  </conditionalFormatting>
  <conditionalFormatting sqref="AH11:AJ11">
    <cfRule type="cellIs" dxfId="3877" priority="796" operator="equal">
      <formula>0</formula>
    </cfRule>
  </conditionalFormatting>
  <conditionalFormatting sqref="V23:X23">
    <cfRule type="containsText" dxfId="3876" priority="790" operator="containsText" text="Dundee">
      <formula>NOT(ISERROR(SEARCH("Dundee",V23)))</formula>
    </cfRule>
    <cfRule type="containsText" dxfId="3875" priority="791" operator="containsText" text="Aberdeen">
      <formula>NOT(ISERROR(SEARCH("Aberdeen",V23)))</formula>
    </cfRule>
    <cfRule type="containsText" dxfId="3874" priority="792" operator="containsText" text="St Andrews">
      <formula>NOT(ISERROR(SEARCH("St Andrews",V23)))</formula>
    </cfRule>
    <cfRule type="containsText" dxfId="3873" priority="793" operator="containsText" text="Strath">
      <formula>NOT(ISERROR(SEARCH("Strath",V23)))</formula>
    </cfRule>
    <cfRule type="containsText" dxfId="3872" priority="794" operator="containsText" text="Edinburgh">
      <formula>NOT(ISERROR(SEARCH("Edinburgh",V23)))</formula>
    </cfRule>
    <cfRule type="containsText" dxfId="3871" priority="795" operator="containsText" text="Glasgow">
      <formula>NOT(ISERROR(SEARCH("Glasgow",V23)))</formula>
    </cfRule>
  </conditionalFormatting>
  <conditionalFormatting sqref="V23:X23">
    <cfRule type="cellIs" dxfId="3870" priority="789" operator="equal">
      <formula>0</formula>
    </cfRule>
  </conditionalFormatting>
  <conditionalFormatting sqref="V25:X25">
    <cfRule type="containsText" dxfId="3869" priority="783" operator="containsText" text="Dundee">
      <formula>NOT(ISERROR(SEARCH("Dundee",V25)))</formula>
    </cfRule>
    <cfRule type="containsText" dxfId="3868" priority="784" operator="containsText" text="Aberdeen">
      <formula>NOT(ISERROR(SEARCH("Aberdeen",V25)))</formula>
    </cfRule>
    <cfRule type="containsText" dxfId="3867" priority="785" operator="containsText" text="St Andrews">
      <formula>NOT(ISERROR(SEARCH("St Andrews",V25)))</formula>
    </cfRule>
    <cfRule type="containsText" dxfId="3866" priority="786" operator="containsText" text="Strath">
      <formula>NOT(ISERROR(SEARCH("Strath",V25)))</formula>
    </cfRule>
    <cfRule type="containsText" dxfId="3865" priority="787" operator="containsText" text="Edinburgh">
      <formula>NOT(ISERROR(SEARCH("Edinburgh",V25)))</formula>
    </cfRule>
    <cfRule type="containsText" dxfId="3864" priority="788" operator="containsText" text="Glasgow">
      <formula>NOT(ISERROR(SEARCH("Glasgow",V25)))</formula>
    </cfRule>
  </conditionalFormatting>
  <conditionalFormatting sqref="V25:X25">
    <cfRule type="cellIs" dxfId="3863" priority="782" operator="equal">
      <formula>0</formula>
    </cfRule>
  </conditionalFormatting>
  <conditionalFormatting sqref="V27:X27">
    <cfRule type="containsText" dxfId="3862" priority="776" operator="containsText" text="Dundee">
      <formula>NOT(ISERROR(SEARCH("Dundee",V27)))</formula>
    </cfRule>
    <cfRule type="containsText" dxfId="3861" priority="777" operator="containsText" text="Aberdeen">
      <formula>NOT(ISERROR(SEARCH("Aberdeen",V27)))</formula>
    </cfRule>
    <cfRule type="containsText" dxfId="3860" priority="778" operator="containsText" text="St Andrews">
      <formula>NOT(ISERROR(SEARCH("St Andrews",V27)))</formula>
    </cfRule>
    <cfRule type="containsText" dxfId="3859" priority="779" operator="containsText" text="Strath">
      <formula>NOT(ISERROR(SEARCH("Strath",V27)))</formula>
    </cfRule>
    <cfRule type="containsText" dxfId="3858" priority="780" operator="containsText" text="Edinburgh">
      <formula>NOT(ISERROR(SEARCH("Edinburgh",V27)))</formula>
    </cfRule>
    <cfRule type="containsText" dxfId="3857" priority="781" operator="containsText" text="Glasgow">
      <formula>NOT(ISERROR(SEARCH("Glasgow",V27)))</formula>
    </cfRule>
  </conditionalFormatting>
  <conditionalFormatting sqref="V27:X27">
    <cfRule type="cellIs" dxfId="3856" priority="775" operator="equal">
      <formula>0</formula>
    </cfRule>
  </conditionalFormatting>
  <conditionalFormatting sqref="V29:X29">
    <cfRule type="containsText" dxfId="3855" priority="769" operator="containsText" text="Dundee">
      <formula>NOT(ISERROR(SEARCH("Dundee",V29)))</formula>
    </cfRule>
    <cfRule type="containsText" dxfId="3854" priority="770" operator="containsText" text="Aberdeen">
      <formula>NOT(ISERROR(SEARCH("Aberdeen",V29)))</formula>
    </cfRule>
    <cfRule type="containsText" dxfId="3853" priority="771" operator="containsText" text="St Andrews">
      <formula>NOT(ISERROR(SEARCH("St Andrews",V29)))</formula>
    </cfRule>
    <cfRule type="containsText" dxfId="3852" priority="772" operator="containsText" text="Strath">
      <formula>NOT(ISERROR(SEARCH("Strath",V29)))</formula>
    </cfRule>
    <cfRule type="containsText" dxfId="3851" priority="773" operator="containsText" text="Edinburgh">
      <formula>NOT(ISERROR(SEARCH("Edinburgh",V29)))</formula>
    </cfRule>
    <cfRule type="containsText" dxfId="3850" priority="774" operator="containsText" text="Glasgow">
      <formula>NOT(ISERROR(SEARCH("Glasgow",V29)))</formula>
    </cfRule>
  </conditionalFormatting>
  <conditionalFormatting sqref="V29:X29">
    <cfRule type="cellIs" dxfId="3849" priority="768" operator="equal">
      <formula>0</formula>
    </cfRule>
  </conditionalFormatting>
  <conditionalFormatting sqref="Y21:AA21">
    <cfRule type="containsText" dxfId="3848" priority="762" operator="containsText" text="Dundee">
      <formula>NOT(ISERROR(SEARCH("Dundee",Y21)))</formula>
    </cfRule>
    <cfRule type="containsText" dxfId="3847" priority="763" operator="containsText" text="Aberdeen">
      <formula>NOT(ISERROR(SEARCH("Aberdeen",Y21)))</formula>
    </cfRule>
    <cfRule type="containsText" dxfId="3846" priority="764" operator="containsText" text="St Andrews">
      <formula>NOT(ISERROR(SEARCH("St Andrews",Y21)))</formula>
    </cfRule>
    <cfRule type="containsText" dxfId="3845" priority="765" operator="containsText" text="Strath">
      <formula>NOT(ISERROR(SEARCH("Strath",Y21)))</formula>
    </cfRule>
    <cfRule type="containsText" dxfId="3844" priority="766" operator="containsText" text="Edinburgh">
      <formula>NOT(ISERROR(SEARCH("Edinburgh",Y21)))</formula>
    </cfRule>
    <cfRule type="containsText" dxfId="3843" priority="767" operator="containsText" text="Glasgow">
      <formula>NOT(ISERROR(SEARCH("Glasgow",Y21)))</formula>
    </cfRule>
  </conditionalFormatting>
  <conditionalFormatting sqref="Y21:AA21">
    <cfRule type="cellIs" dxfId="3842" priority="761" operator="equal">
      <formula>0</formula>
    </cfRule>
  </conditionalFormatting>
  <conditionalFormatting sqref="Y25:AA25">
    <cfRule type="containsText" dxfId="3841" priority="755" operator="containsText" text="Dundee">
      <formula>NOT(ISERROR(SEARCH("Dundee",Y25)))</formula>
    </cfRule>
    <cfRule type="containsText" dxfId="3840" priority="756" operator="containsText" text="Aberdeen">
      <formula>NOT(ISERROR(SEARCH("Aberdeen",Y25)))</formula>
    </cfRule>
    <cfRule type="containsText" dxfId="3839" priority="757" operator="containsText" text="St Andrews">
      <formula>NOT(ISERROR(SEARCH("St Andrews",Y25)))</formula>
    </cfRule>
    <cfRule type="containsText" dxfId="3838" priority="758" operator="containsText" text="Strath">
      <formula>NOT(ISERROR(SEARCH("Strath",Y25)))</formula>
    </cfRule>
    <cfRule type="containsText" dxfId="3837" priority="759" operator="containsText" text="Edinburgh">
      <formula>NOT(ISERROR(SEARCH("Edinburgh",Y25)))</formula>
    </cfRule>
    <cfRule type="containsText" dxfId="3836" priority="760" operator="containsText" text="Glasgow">
      <formula>NOT(ISERROR(SEARCH("Glasgow",Y25)))</formula>
    </cfRule>
  </conditionalFormatting>
  <conditionalFormatting sqref="Y25:AA25">
    <cfRule type="cellIs" dxfId="3835" priority="754" operator="equal">
      <formula>0</formula>
    </cfRule>
  </conditionalFormatting>
  <conditionalFormatting sqref="Y27:AA27">
    <cfRule type="containsText" dxfId="3834" priority="748" operator="containsText" text="Dundee">
      <formula>NOT(ISERROR(SEARCH("Dundee",Y27)))</formula>
    </cfRule>
    <cfRule type="containsText" dxfId="3833" priority="749" operator="containsText" text="Aberdeen">
      <formula>NOT(ISERROR(SEARCH("Aberdeen",Y27)))</formula>
    </cfRule>
    <cfRule type="containsText" dxfId="3832" priority="750" operator="containsText" text="St Andrews">
      <formula>NOT(ISERROR(SEARCH("St Andrews",Y27)))</formula>
    </cfRule>
    <cfRule type="containsText" dxfId="3831" priority="751" operator="containsText" text="Strath">
      <formula>NOT(ISERROR(SEARCH("Strath",Y27)))</formula>
    </cfRule>
    <cfRule type="containsText" dxfId="3830" priority="752" operator="containsText" text="Edinburgh">
      <formula>NOT(ISERROR(SEARCH("Edinburgh",Y27)))</formula>
    </cfRule>
    <cfRule type="containsText" dxfId="3829" priority="753" operator="containsText" text="Glasgow">
      <formula>NOT(ISERROR(SEARCH("Glasgow",Y27)))</formula>
    </cfRule>
  </conditionalFormatting>
  <conditionalFormatting sqref="Y27:AA27">
    <cfRule type="cellIs" dxfId="3828" priority="747" operator="equal">
      <formula>0</formula>
    </cfRule>
  </conditionalFormatting>
  <conditionalFormatting sqref="Y29:AA29">
    <cfRule type="containsText" dxfId="3827" priority="741" operator="containsText" text="Dundee">
      <formula>NOT(ISERROR(SEARCH("Dundee",Y29)))</formula>
    </cfRule>
    <cfRule type="containsText" dxfId="3826" priority="742" operator="containsText" text="Aberdeen">
      <formula>NOT(ISERROR(SEARCH("Aberdeen",Y29)))</formula>
    </cfRule>
    <cfRule type="containsText" dxfId="3825" priority="743" operator="containsText" text="St Andrews">
      <formula>NOT(ISERROR(SEARCH("St Andrews",Y29)))</formula>
    </cfRule>
    <cfRule type="containsText" dxfId="3824" priority="744" operator="containsText" text="Strath">
      <formula>NOT(ISERROR(SEARCH("Strath",Y29)))</formula>
    </cfRule>
    <cfRule type="containsText" dxfId="3823" priority="745" operator="containsText" text="Edinburgh">
      <formula>NOT(ISERROR(SEARCH("Edinburgh",Y29)))</formula>
    </cfRule>
    <cfRule type="containsText" dxfId="3822" priority="746" operator="containsText" text="Glasgow">
      <formula>NOT(ISERROR(SEARCH("Glasgow",Y29)))</formula>
    </cfRule>
  </conditionalFormatting>
  <conditionalFormatting sqref="Y29:AA29">
    <cfRule type="cellIs" dxfId="3821" priority="740" operator="equal">
      <formula>0</formula>
    </cfRule>
  </conditionalFormatting>
  <conditionalFormatting sqref="AB21:AD21">
    <cfRule type="containsText" dxfId="3820" priority="734" operator="containsText" text="Dundee">
      <formula>NOT(ISERROR(SEARCH("Dundee",AB21)))</formula>
    </cfRule>
    <cfRule type="containsText" dxfId="3819" priority="735" operator="containsText" text="Aberdeen">
      <formula>NOT(ISERROR(SEARCH("Aberdeen",AB21)))</formula>
    </cfRule>
    <cfRule type="containsText" dxfId="3818" priority="736" operator="containsText" text="St Andrews">
      <formula>NOT(ISERROR(SEARCH("St Andrews",AB21)))</formula>
    </cfRule>
    <cfRule type="containsText" dxfId="3817" priority="737" operator="containsText" text="Strath">
      <formula>NOT(ISERROR(SEARCH("Strath",AB21)))</formula>
    </cfRule>
    <cfRule type="containsText" dxfId="3816" priority="738" operator="containsText" text="Edinburgh">
      <formula>NOT(ISERROR(SEARCH("Edinburgh",AB21)))</formula>
    </cfRule>
    <cfRule type="containsText" dxfId="3815" priority="739" operator="containsText" text="Glasgow">
      <formula>NOT(ISERROR(SEARCH("Glasgow",AB21)))</formula>
    </cfRule>
  </conditionalFormatting>
  <conditionalFormatting sqref="AB21:AD21">
    <cfRule type="cellIs" dxfId="3814" priority="733" operator="equal">
      <formula>0</formula>
    </cfRule>
  </conditionalFormatting>
  <conditionalFormatting sqref="AB23:AD23">
    <cfRule type="containsText" dxfId="3813" priority="727" operator="containsText" text="Dundee">
      <formula>NOT(ISERROR(SEARCH("Dundee",AB23)))</formula>
    </cfRule>
    <cfRule type="containsText" dxfId="3812" priority="728" operator="containsText" text="Aberdeen">
      <formula>NOT(ISERROR(SEARCH("Aberdeen",AB23)))</formula>
    </cfRule>
    <cfRule type="containsText" dxfId="3811" priority="729" operator="containsText" text="St Andrews">
      <formula>NOT(ISERROR(SEARCH("St Andrews",AB23)))</formula>
    </cfRule>
    <cfRule type="containsText" dxfId="3810" priority="730" operator="containsText" text="Strath">
      <formula>NOT(ISERROR(SEARCH("Strath",AB23)))</formula>
    </cfRule>
    <cfRule type="containsText" dxfId="3809" priority="731" operator="containsText" text="Edinburgh">
      <formula>NOT(ISERROR(SEARCH("Edinburgh",AB23)))</formula>
    </cfRule>
    <cfRule type="containsText" dxfId="3808" priority="732" operator="containsText" text="Glasgow">
      <formula>NOT(ISERROR(SEARCH("Glasgow",AB23)))</formula>
    </cfRule>
  </conditionalFormatting>
  <conditionalFormatting sqref="AB23:AD23">
    <cfRule type="cellIs" dxfId="3807" priority="726" operator="equal">
      <formula>0</formula>
    </cfRule>
  </conditionalFormatting>
  <conditionalFormatting sqref="AB27:AD27">
    <cfRule type="containsText" dxfId="3806" priority="720" operator="containsText" text="Dundee">
      <formula>NOT(ISERROR(SEARCH("Dundee",AB27)))</formula>
    </cfRule>
    <cfRule type="containsText" dxfId="3805" priority="721" operator="containsText" text="Aberdeen">
      <formula>NOT(ISERROR(SEARCH("Aberdeen",AB27)))</formula>
    </cfRule>
    <cfRule type="containsText" dxfId="3804" priority="722" operator="containsText" text="St Andrews">
      <formula>NOT(ISERROR(SEARCH("St Andrews",AB27)))</formula>
    </cfRule>
    <cfRule type="containsText" dxfId="3803" priority="723" operator="containsText" text="Strath">
      <formula>NOT(ISERROR(SEARCH("Strath",AB27)))</formula>
    </cfRule>
    <cfRule type="containsText" dxfId="3802" priority="724" operator="containsText" text="Edinburgh">
      <formula>NOT(ISERROR(SEARCH("Edinburgh",AB27)))</formula>
    </cfRule>
    <cfRule type="containsText" dxfId="3801" priority="725" operator="containsText" text="Glasgow">
      <formula>NOT(ISERROR(SEARCH("Glasgow",AB27)))</formula>
    </cfRule>
  </conditionalFormatting>
  <conditionalFormatting sqref="AB27:AD27">
    <cfRule type="cellIs" dxfId="3800" priority="719" operator="equal">
      <formula>0</formula>
    </cfRule>
  </conditionalFormatting>
  <conditionalFormatting sqref="AB29:AD29">
    <cfRule type="containsText" dxfId="3799" priority="713" operator="containsText" text="Dundee">
      <formula>NOT(ISERROR(SEARCH("Dundee",AB29)))</formula>
    </cfRule>
    <cfRule type="containsText" dxfId="3798" priority="714" operator="containsText" text="Aberdeen">
      <formula>NOT(ISERROR(SEARCH("Aberdeen",AB29)))</formula>
    </cfRule>
    <cfRule type="containsText" dxfId="3797" priority="715" operator="containsText" text="St Andrews">
      <formula>NOT(ISERROR(SEARCH("St Andrews",AB29)))</formula>
    </cfRule>
    <cfRule type="containsText" dxfId="3796" priority="716" operator="containsText" text="Strath">
      <formula>NOT(ISERROR(SEARCH("Strath",AB29)))</formula>
    </cfRule>
    <cfRule type="containsText" dxfId="3795" priority="717" operator="containsText" text="Edinburgh">
      <formula>NOT(ISERROR(SEARCH("Edinburgh",AB29)))</formula>
    </cfRule>
    <cfRule type="containsText" dxfId="3794" priority="718" operator="containsText" text="Glasgow">
      <formula>NOT(ISERROR(SEARCH("Glasgow",AB29)))</formula>
    </cfRule>
  </conditionalFormatting>
  <conditionalFormatting sqref="AB29:AD29">
    <cfRule type="cellIs" dxfId="3793" priority="712" operator="equal">
      <formula>0</formula>
    </cfRule>
  </conditionalFormatting>
  <conditionalFormatting sqref="AE21:AG21">
    <cfRule type="containsText" dxfId="3792" priority="706" operator="containsText" text="Dundee">
      <formula>NOT(ISERROR(SEARCH("Dundee",AE21)))</formula>
    </cfRule>
    <cfRule type="containsText" dxfId="3791" priority="707" operator="containsText" text="Aberdeen">
      <formula>NOT(ISERROR(SEARCH("Aberdeen",AE21)))</formula>
    </cfRule>
    <cfRule type="containsText" dxfId="3790" priority="708" operator="containsText" text="St Andrews">
      <formula>NOT(ISERROR(SEARCH("St Andrews",AE21)))</formula>
    </cfRule>
    <cfRule type="containsText" dxfId="3789" priority="709" operator="containsText" text="Strath">
      <formula>NOT(ISERROR(SEARCH("Strath",AE21)))</formula>
    </cfRule>
    <cfRule type="containsText" dxfId="3788" priority="710" operator="containsText" text="Edinburgh">
      <formula>NOT(ISERROR(SEARCH("Edinburgh",AE21)))</formula>
    </cfRule>
    <cfRule type="containsText" dxfId="3787" priority="711" operator="containsText" text="Glasgow">
      <formula>NOT(ISERROR(SEARCH("Glasgow",AE21)))</formula>
    </cfRule>
  </conditionalFormatting>
  <conditionalFormatting sqref="AE21:AG21">
    <cfRule type="cellIs" dxfId="3786" priority="705" operator="equal">
      <formula>0</formula>
    </cfRule>
  </conditionalFormatting>
  <conditionalFormatting sqref="AE23:AG23">
    <cfRule type="containsText" dxfId="3785" priority="699" operator="containsText" text="Dundee">
      <formula>NOT(ISERROR(SEARCH("Dundee",AE23)))</formula>
    </cfRule>
    <cfRule type="containsText" dxfId="3784" priority="700" operator="containsText" text="Aberdeen">
      <formula>NOT(ISERROR(SEARCH("Aberdeen",AE23)))</formula>
    </cfRule>
    <cfRule type="containsText" dxfId="3783" priority="701" operator="containsText" text="St Andrews">
      <formula>NOT(ISERROR(SEARCH("St Andrews",AE23)))</formula>
    </cfRule>
    <cfRule type="containsText" dxfId="3782" priority="702" operator="containsText" text="Strath">
      <formula>NOT(ISERROR(SEARCH("Strath",AE23)))</formula>
    </cfRule>
    <cfRule type="containsText" dxfId="3781" priority="703" operator="containsText" text="Edinburgh">
      <formula>NOT(ISERROR(SEARCH("Edinburgh",AE23)))</formula>
    </cfRule>
    <cfRule type="containsText" dxfId="3780" priority="704" operator="containsText" text="Glasgow">
      <formula>NOT(ISERROR(SEARCH("Glasgow",AE23)))</formula>
    </cfRule>
  </conditionalFormatting>
  <conditionalFormatting sqref="AE23:AG23">
    <cfRule type="cellIs" dxfId="3779" priority="698" operator="equal">
      <formula>0</formula>
    </cfRule>
  </conditionalFormatting>
  <conditionalFormatting sqref="AE25:AG25">
    <cfRule type="containsText" dxfId="3778" priority="692" operator="containsText" text="Dundee">
      <formula>NOT(ISERROR(SEARCH("Dundee",AE25)))</formula>
    </cfRule>
    <cfRule type="containsText" dxfId="3777" priority="693" operator="containsText" text="Aberdeen">
      <formula>NOT(ISERROR(SEARCH("Aberdeen",AE25)))</formula>
    </cfRule>
    <cfRule type="containsText" dxfId="3776" priority="694" operator="containsText" text="St Andrews">
      <formula>NOT(ISERROR(SEARCH("St Andrews",AE25)))</formula>
    </cfRule>
    <cfRule type="containsText" dxfId="3775" priority="695" operator="containsText" text="Strath">
      <formula>NOT(ISERROR(SEARCH("Strath",AE25)))</formula>
    </cfRule>
    <cfRule type="containsText" dxfId="3774" priority="696" operator="containsText" text="Edinburgh">
      <formula>NOT(ISERROR(SEARCH("Edinburgh",AE25)))</formula>
    </cfRule>
    <cfRule type="containsText" dxfId="3773" priority="697" operator="containsText" text="Glasgow">
      <formula>NOT(ISERROR(SEARCH("Glasgow",AE25)))</formula>
    </cfRule>
  </conditionalFormatting>
  <conditionalFormatting sqref="AE25:AG25">
    <cfRule type="cellIs" dxfId="3772" priority="691" operator="equal">
      <formula>0</formula>
    </cfRule>
  </conditionalFormatting>
  <conditionalFormatting sqref="AE29:AG29">
    <cfRule type="containsText" dxfId="3771" priority="685" operator="containsText" text="Dundee">
      <formula>NOT(ISERROR(SEARCH("Dundee",AE29)))</formula>
    </cfRule>
    <cfRule type="containsText" dxfId="3770" priority="686" operator="containsText" text="Aberdeen">
      <formula>NOT(ISERROR(SEARCH("Aberdeen",AE29)))</formula>
    </cfRule>
    <cfRule type="containsText" dxfId="3769" priority="687" operator="containsText" text="St Andrews">
      <formula>NOT(ISERROR(SEARCH("St Andrews",AE29)))</formula>
    </cfRule>
    <cfRule type="containsText" dxfId="3768" priority="688" operator="containsText" text="Strath">
      <formula>NOT(ISERROR(SEARCH("Strath",AE29)))</formula>
    </cfRule>
    <cfRule type="containsText" dxfId="3767" priority="689" operator="containsText" text="Edinburgh">
      <formula>NOT(ISERROR(SEARCH("Edinburgh",AE29)))</formula>
    </cfRule>
    <cfRule type="containsText" dxfId="3766" priority="690" operator="containsText" text="Glasgow">
      <formula>NOT(ISERROR(SEARCH("Glasgow",AE29)))</formula>
    </cfRule>
  </conditionalFormatting>
  <conditionalFormatting sqref="AE29:AG29">
    <cfRule type="cellIs" dxfId="3765" priority="684" operator="equal">
      <formula>0</formula>
    </cfRule>
  </conditionalFormatting>
  <conditionalFormatting sqref="AH21:AJ21">
    <cfRule type="containsText" dxfId="3764" priority="678" operator="containsText" text="Dundee">
      <formula>NOT(ISERROR(SEARCH("Dundee",AH21)))</formula>
    </cfRule>
    <cfRule type="containsText" dxfId="3763" priority="679" operator="containsText" text="Aberdeen">
      <formula>NOT(ISERROR(SEARCH("Aberdeen",AH21)))</formula>
    </cfRule>
    <cfRule type="containsText" dxfId="3762" priority="680" operator="containsText" text="St Andrews">
      <formula>NOT(ISERROR(SEARCH("St Andrews",AH21)))</formula>
    </cfRule>
    <cfRule type="containsText" dxfId="3761" priority="681" operator="containsText" text="Strath">
      <formula>NOT(ISERROR(SEARCH("Strath",AH21)))</formula>
    </cfRule>
    <cfRule type="containsText" dxfId="3760" priority="682" operator="containsText" text="Edinburgh">
      <formula>NOT(ISERROR(SEARCH("Edinburgh",AH21)))</formula>
    </cfRule>
    <cfRule type="containsText" dxfId="3759" priority="683" operator="containsText" text="Glasgow">
      <formula>NOT(ISERROR(SEARCH("Glasgow",AH21)))</formula>
    </cfRule>
  </conditionalFormatting>
  <conditionalFormatting sqref="AH21:AJ21">
    <cfRule type="cellIs" dxfId="3758" priority="677" operator="equal">
      <formula>0</formula>
    </cfRule>
  </conditionalFormatting>
  <conditionalFormatting sqref="AH23:AJ23">
    <cfRule type="containsText" dxfId="3757" priority="671" operator="containsText" text="Dundee">
      <formula>NOT(ISERROR(SEARCH("Dundee",AH23)))</formula>
    </cfRule>
    <cfRule type="containsText" dxfId="3756" priority="672" operator="containsText" text="Aberdeen">
      <formula>NOT(ISERROR(SEARCH("Aberdeen",AH23)))</formula>
    </cfRule>
    <cfRule type="containsText" dxfId="3755" priority="673" operator="containsText" text="St Andrews">
      <formula>NOT(ISERROR(SEARCH("St Andrews",AH23)))</formula>
    </cfRule>
    <cfRule type="containsText" dxfId="3754" priority="674" operator="containsText" text="Strath">
      <formula>NOT(ISERROR(SEARCH("Strath",AH23)))</formula>
    </cfRule>
    <cfRule type="containsText" dxfId="3753" priority="675" operator="containsText" text="Edinburgh">
      <formula>NOT(ISERROR(SEARCH("Edinburgh",AH23)))</formula>
    </cfRule>
    <cfRule type="containsText" dxfId="3752" priority="676" operator="containsText" text="Glasgow">
      <formula>NOT(ISERROR(SEARCH("Glasgow",AH23)))</formula>
    </cfRule>
  </conditionalFormatting>
  <conditionalFormatting sqref="AH23:AJ23">
    <cfRule type="cellIs" dxfId="3751" priority="670" operator="equal">
      <formula>0</formula>
    </cfRule>
  </conditionalFormatting>
  <conditionalFormatting sqref="AH25:AJ25">
    <cfRule type="containsText" dxfId="3750" priority="664" operator="containsText" text="Dundee">
      <formula>NOT(ISERROR(SEARCH("Dundee",AH25)))</formula>
    </cfRule>
    <cfRule type="containsText" dxfId="3749" priority="665" operator="containsText" text="Aberdeen">
      <formula>NOT(ISERROR(SEARCH("Aberdeen",AH25)))</formula>
    </cfRule>
    <cfRule type="containsText" dxfId="3748" priority="666" operator="containsText" text="St Andrews">
      <formula>NOT(ISERROR(SEARCH("St Andrews",AH25)))</formula>
    </cfRule>
    <cfRule type="containsText" dxfId="3747" priority="667" operator="containsText" text="Strath">
      <formula>NOT(ISERROR(SEARCH("Strath",AH25)))</formula>
    </cfRule>
    <cfRule type="containsText" dxfId="3746" priority="668" operator="containsText" text="Edinburgh">
      <formula>NOT(ISERROR(SEARCH("Edinburgh",AH25)))</formula>
    </cfRule>
    <cfRule type="containsText" dxfId="3745" priority="669" operator="containsText" text="Glasgow">
      <formula>NOT(ISERROR(SEARCH("Glasgow",AH25)))</formula>
    </cfRule>
  </conditionalFormatting>
  <conditionalFormatting sqref="AH25:AJ25">
    <cfRule type="cellIs" dxfId="3744" priority="663" operator="equal">
      <formula>0</formula>
    </cfRule>
  </conditionalFormatting>
  <conditionalFormatting sqref="AH27:AJ27">
    <cfRule type="containsText" dxfId="3743" priority="657" operator="containsText" text="Dundee">
      <formula>NOT(ISERROR(SEARCH("Dundee",AH27)))</formula>
    </cfRule>
    <cfRule type="containsText" dxfId="3742" priority="658" operator="containsText" text="Aberdeen">
      <formula>NOT(ISERROR(SEARCH("Aberdeen",AH27)))</formula>
    </cfRule>
    <cfRule type="containsText" dxfId="3741" priority="659" operator="containsText" text="St Andrews">
      <formula>NOT(ISERROR(SEARCH("St Andrews",AH27)))</formula>
    </cfRule>
    <cfRule type="containsText" dxfId="3740" priority="660" operator="containsText" text="Strath">
      <formula>NOT(ISERROR(SEARCH("Strath",AH27)))</formula>
    </cfRule>
    <cfRule type="containsText" dxfId="3739" priority="661" operator="containsText" text="Edinburgh">
      <formula>NOT(ISERROR(SEARCH("Edinburgh",AH27)))</formula>
    </cfRule>
    <cfRule type="containsText" dxfId="3738" priority="662" operator="containsText" text="Glasgow">
      <formula>NOT(ISERROR(SEARCH("Glasgow",AH27)))</formula>
    </cfRule>
  </conditionalFormatting>
  <conditionalFormatting sqref="AH27:AJ27">
    <cfRule type="cellIs" dxfId="3737" priority="656" operator="equal">
      <formula>0</formula>
    </cfRule>
  </conditionalFormatting>
  <conditionalFormatting sqref="V39:X39">
    <cfRule type="containsText" dxfId="3736" priority="650" operator="containsText" text="Dundee">
      <formula>NOT(ISERROR(SEARCH("Dundee",V39)))</formula>
    </cfRule>
    <cfRule type="containsText" dxfId="3735" priority="651" operator="containsText" text="Aberdeen">
      <formula>NOT(ISERROR(SEARCH("Aberdeen",V39)))</formula>
    </cfRule>
    <cfRule type="containsText" dxfId="3734" priority="652" operator="containsText" text="St Andrews">
      <formula>NOT(ISERROR(SEARCH("St Andrews",V39)))</formula>
    </cfRule>
    <cfRule type="containsText" dxfId="3733" priority="653" operator="containsText" text="Strath">
      <formula>NOT(ISERROR(SEARCH("Strath",V39)))</formula>
    </cfRule>
    <cfRule type="containsText" dxfId="3732" priority="654" operator="containsText" text="Edinburgh">
      <formula>NOT(ISERROR(SEARCH("Edinburgh",V39)))</formula>
    </cfRule>
    <cfRule type="containsText" dxfId="3731" priority="655" operator="containsText" text="Glasgow">
      <formula>NOT(ISERROR(SEARCH("Glasgow",V39)))</formula>
    </cfRule>
  </conditionalFormatting>
  <conditionalFormatting sqref="V39:X39">
    <cfRule type="cellIs" dxfId="3730" priority="649" operator="equal">
      <formula>0</formula>
    </cfRule>
  </conditionalFormatting>
  <conditionalFormatting sqref="V41:X41">
    <cfRule type="containsText" dxfId="3729" priority="643" operator="containsText" text="Dundee">
      <formula>NOT(ISERROR(SEARCH("Dundee",V41)))</formula>
    </cfRule>
    <cfRule type="containsText" dxfId="3728" priority="644" operator="containsText" text="Aberdeen">
      <formula>NOT(ISERROR(SEARCH("Aberdeen",V41)))</formula>
    </cfRule>
    <cfRule type="containsText" dxfId="3727" priority="645" operator="containsText" text="St Andrews">
      <formula>NOT(ISERROR(SEARCH("St Andrews",V41)))</formula>
    </cfRule>
    <cfRule type="containsText" dxfId="3726" priority="646" operator="containsText" text="Strath">
      <formula>NOT(ISERROR(SEARCH("Strath",V41)))</formula>
    </cfRule>
    <cfRule type="containsText" dxfId="3725" priority="647" operator="containsText" text="Edinburgh">
      <formula>NOT(ISERROR(SEARCH("Edinburgh",V41)))</formula>
    </cfRule>
    <cfRule type="containsText" dxfId="3724" priority="648" operator="containsText" text="Glasgow">
      <formula>NOT(ISERROR(SEARCH("Glasgow",V41)))</formula>
    </cfRule>
  </conditionalFormatting>
  <conditionalFormatting sqref="V41:X41">
    <cfRule type="cellIs" dxfId="3723" priority="642" operator="equal">
      <formula>0</formula>
    </cfRule>
  </conditionalFormatting>
  <conditionalFormatting sqref="V43:X43">
    <cfRule type="containsText" dxfId="3722" priority="636" operator="containsText" text="Dundee">
      <formula>NOT(ISERROR(SEARCH("Dundee",V43)))</formula>
    </cfRule>
    <cfRule type="containsText" dxfId="3721" priority="637" operator="containsText" text="Aberdeen">
      <formula>NOT(ISERROR(SEARCH("Aberdeen",V43)))</formula>
    </cfRule>
    <cfRule type="containsText" dxfId="3720" priority="638" operator="containsText" text="St Andrews">
      <formula>NOT(ISERROR(SEARCH("St Andrews",V43)))</formula>
    </cfRule>
    <cfRule type="containsText" dxfId="3719" priority="639" operator="containsText" text="Strath">
      <formula>NOT(ISERROR(SEARCH("Strath",V43)))</formula>
    </cfRule>
    <cfRule type="containsText" dxfId="3718" priority="640" operator="containsText" text="Edinburgh">
      <formula>NOT(ISERROR(SEARCH("Edinburgh",V43)))</formula>
    </cfRule>
    <cfRule type="containsText" dxfId="3717" priority="641" operator="containsText" text="Glasgow">
      <formula>NOT(ISERROR(SEARCH("Glasgow",V43)))</formula>
    </cfRule>
  </conditionalFormatting>
  <conditionalFormatting sqref="V43:X43">
    <cfRule type="cellIs" dxfId="3716" priority="635" operator="equal">
      <formula>0</formula>
    </cfRule>
  </conditionalFormatting>
  <conditionalFormatting sqref="V45:X45">
    <cfRule type="containsText" dxfId="3715" priority="629" operator="containsText" text="Dundee">
      <formula>NOT(ISERROR(SEARCH("Dundee",V45)))</formula>
    </cfRule>
    <cfRule type="containsText" dxfId="3714" priority="630" operator="containsText" text="Aberdeen">
      <formula>NOT(ISERROR(SEARCH("Aberdeen",V45)))</formula>
    </cfRule>
    <cfRule type="containsText" dxfId="3713" priority="631" operator="containsText" text="St Andrews">
      <formula>NOT(ISERROR(SEARCH("St Andrews",V45)))</formula>
    </cfRule>
    <cfRule type="containsText" dxfId="3712" priority="632" operator="containsText" text="Strath">
      <formula>NOT(ISERROR(SEARCH("Strath",V45)))</formula>
    </cfRule>
    <cfRule type="containsText" dxfId="3711" priority="633" operator="containsText" text="Edinburgh">
      <formula>NOT(ISERROR(SEARCH("Edinburgh",V45)))</formula>
    </cfRule>
    <cfRule type="containsText" dxfId="3710" priority="634" operator="containsText" text="Glasgow">
      <formula>NOT(ISERROR(SEARCH("Glasgow",V45)))</formula>
    </cfRule>
  </conditionalFormatting>
  <conditionalFormatting sqref="V45:X45">
    <cfRule type="cellIs" dxfId="3709" priority="628" operator="equal">
      <formula>0</formula>
    </cfRule>
  </conditionalFormatting>
  <conditionalFormatting sqref="Y37:AA37">
    <cfRule type="containsText" dxfId="3708" priority="622" operator="containsText" text="Dundee">
      <formula>NOT(ISERROR(SEARCH("Dundee",Y37)))</formula>
    </cfRule>
    <cfRule type="containsText" dxfId="3707" priority="623" operator="containsText" text="Aberdeen">
      <formula>NOT(ISERROR(SEARCH("Aberdeen",Y37)))</formula>
    </cfRule>
    <cfRule type="containsText" dxfId="3706" priority="624" operator="containsText" text="St Andrews">
      <formula>NOT(ISERROR(SEARCH("St Andrews",Y37)))</formula>
    </cfRule>
    <cfRule type="containsText" dxfId="3705" priority="625" operator="containsText" text="Strath">
      <formula>NOT(ISERROR(SEARCH("Strath",Y37)))</formula>
    </cfRule>
    <cfRule type="containsText" dxfId="3704" priority="626" operator="containsText" text="Edinburgh">
      <formula>NOT(ISERROR(SEARCH("Edinburgh",Y37)))</formula>
    </cfRule>
    <cfRule type="containsText" dxfId="3703" priority="627" operator="containsText" text="Glasgow">
      <formula>NOT(ISERROR(SEARCH("Glasgow",Y37)))</formula>
    </cfRule>
  </conditionalFormatting>
  <conditionalFormatting sqref="Y37:AA37">
    <cfRule type="cellIs" dxfId="3702" priority="621" operator="equal">
      <formula>0</formula>
    </cfRule>
  </conditionalFormatting>
  <conditionalFormatting sqref="Y41:AA41">
    <cfRule type="containsText" dxfId="3701" priority="615" operator="containsText" text="Dundee">
      <formula>NOT(ISERROR(SEARCH("Dundee",Y41)))</formula>
    </cfRule>
    <cfRule type="containsText" dxfId="3700" priority="616" operator="containsText" text="Aberdeen">
      <formula>NOT(ISERROR(SEARCH("Aberdeen",Y41)))</formula>
    </cfRule>
    <cfRule type="containsText" dxfId="3699" priority="617" operator="containsText" text="St Andrews">
      <formula>NOT(ISERROR(SEARCH("St Andrews",Y41)))</formula>
    </cfRule>
    <cfRule type="containsText" dxfId="3698" priority="618" operator="containsText" text="Strath">
      <formula>NOT(ISERROR(SEARCH("Strath",Y41)))</formula>
    </cfRule>
    <cfRule type="containsText" dxfId="3697" priority="619" operator="containsText" text="Edinburgh">
      <formula>NOT(ISERROR(SEARCH("Edinburgh",Y41)))</formula>
    </cfRule>
    <cfRule type="containsText" dxfId="3696" priority="620" operator="containsText" text="Glasgow">
      <formula>NOT(ISERROR(SEARCH("Glasgow",Y41)))</formula>
    </cfRule>
  </conditionalFormatting>
  <conditionalFormatting sqref="Y41:AA41">
    <cfRule type="cellIs" dxfId="3695" priority="614" operator="equal">
      <formula>0</formula>
    </cfRule>
  </conditionalFormatting>
  <conditionalFormatting sqref="Y43:AA43">
    <cfRule type="containsText" dxfId="3694" priority="608" operator="containsText" text="Dundee">
      <formula>NOT(ISERROR(SEARCH("Dundee",Y43)))</formula>
    </cfRule>
    <cfRule type="containsText" dxfId="3693" priority="609" operator="containsText" text="Aberdeen">
      <formula>NOT(ISERROR(SEARCH("Aberdeen",Y43)))</formula>
    </cfRule>
    <cfRule type="containsText" dxfId="3692" priority="610" operator="containsText" text="St Andrews">
      <formula>NOT(ISERROR(SEARCH("St Andrews",Y43)))</formula>
    </cfRule>
    <cfRule type="containsText" dxfId="3691" priority="611" operator="containsText" text="Strath">
      <formula>NOT(ISERROR(SEARCH("Strath",Y43)))</formula>
    </cfRule>
    <cfRule type="containsText" dxfId="3690" priority="612" operator="containsText" text="Edinburgh">
      <formula>NOT(ISERROR(SEARCH("Edinburgh",Y43)))</formula>
    </cfRule>
    <cfRule type="containsText" dxfId="3689" priority="613" operator="containsText" text="Glasgow">
      <formula>NOT(ISERROR(SEARCH("Glasgow",Y43)))</formula>
    </cfRule>
  </conditionalFormatting>
  <conditionalFormatting sqref="Y43:AA43">
    <cfRule type="cellIs" dxfId="3688" priority="607" operator="equal">
      <formula>0</formula>
    </cfRule>
  </conditionalFormatting>
  <conditionalFormatting sqref="Y45:AA45">
    <cfRule type="containsText" dxfId="3687" priority="601" operator="containsText" text="Dundee">
      <formula>NOT(ISERROR(SEARCH("Dundee",Y45)))</formula>
    </cfRule>
    <cfRule type="containsText" dxfId="3686" priority="602" operator="containsText" text="Aberdeen">
      <formula>NOT(ISERROR(SEARCH("Aberdeen",Y45)))</formula>
    </cfRule>
    <cfRule type="containsText" dxfId="3685" priority="603" operator="containsText" text="St Andrews">
      <formula>NOT(ISERROR(SEARCH("St Andrews",Y45)))</formula>
    </cfRule>
    <cfRule type="containsText" dxfId="3684" priority="604" operator="containsText" text="Strath">
      <formula>NOT(ISERROR(SEARCH("Strath",Y45)))</formula>
    </cfRule>
    <cfRule type="containsText" dxfId="3683" priority="605" operator="containsText" text="Edinburgh">
      <formula>NOT(ISERROR(SEARCH("Edinburgh",Y45)))</formula>
    </cfRule>
    <cfRule type="containsText" dxfId="3682" priority="606" operator="containsText" text="Glasgow">
      <formula>NOT(ISERROR(SEARCH("Glasgow",Y45)))</formula>
    </cfRule>
  </conditionalFormatting>
  <conditionalFormatting sqref="Y45:AA45">
    <cfRule type="cellIs" dxfId="3681" priority="600" operator="equal">
      <formula>0</formula>
    </cfRule>
  </conditionalFormatting>
  <conditionalFormatting sqref="AB37:AD37">
    <cfRule type="containsText" dxfId="3680" priority="594" operator="containsText" text="Dundee">
      <formula>NOT(ISERROR(SEARCH("Dundee",AB37)))</formula>
    </cfRule>
    <cfRule type="containsText" dxfId="3679" priority="595" operator="containsText" text="Aberdeen">
      <formula>NOT(ISERROR(SEARCH("Aberdeen",AB37)))</formula>
    </cfRule>
    <cfRule type="containsText" dxfId="3678" priority="596" operator="containsText" text="St Andrews">
      <formula>NOT(ISERROR(SEARCH("St Andrews",AB37)))</formula>
    </cfRule>
    <cfRule type="containsText" dxfId="3677" priority="597" operator="containsText" text="Strath">
      <formula>NOT(ISERROR(SEARCH("Strath",AB37)))</formula>
    </cfRule>
    <cfRule type="containsText" dxfId="3676" priority="598" operator="containsText" text="Edinburgh">
      <formula>NOT(ISERROR(SEARCH("Edinburgh",AB37)))</formula>
    </cfRule>
    <cfRule type="containsText" dxfId="3675" priority="599" operator="containsText" text="Glasgow">
      <formula>NOT(ISERROR(SEARCH("Glasgow",AB37)))</formula>
    </cfRule>
  </conditionalFormatting>
  <conditionalFormatting sqref="AB37:AD37">
    <cfRule type="cellIs" dxfId="3674" priority="593" operator="equal">
      <formula>0</formula>
    </cfRule>
  </conditionalFormatting>
  <conditionalFormatting sqref="AB39:AD39">
    <cfRule type="containsText" dxfId="3673" priority="587" operator="containsText" text="Dundee">
      <formula>NOT(ISERROR(SEARCH("Dundee",AB39)))</formula>
    </cfRule>
    <cfRule type="containsText" dxfId="3672" priority="588" operator="containsText" text="Aberdeen">
      <formula>NOT(ISERROR(SEARCH("Aberdeen",AB39)))</formula>
    </cfRule>
    <cfRule type="containsText" dxfId="3671" priority="589" operator="containsText" text="St Andrews">
      <formula>NOT(ISERROR(SEARCH("St Andrews",AB39)))</formula>
    </cfRule>
    <cfRule type="containsText" dxfId="3670" priority="590" operator="containsText" text="Strath">
      <formula>NOT(ISERROR(SEARCH("Strath",AB39)))</formula>
    </cfRule>
    <cfRule type="containsText" dxfId="3669" priority="591" operator="containsText" text="Edinburgh">
      <formula>NOT(ISERROR(SEARCH("Edinburgh",AB39)))</formula>
    </cfRule>
    <cfRule type="containsText" dxfId="3668" priority="592" operator="containsText" text="Glasgow">
      <formula>NOT(ISERROR(SEARCH("Glasgow",AB39)))</formula>
    </cfRule>
  </conditionalFormatting>
  <conditionalFormatting sqref="AB39:AD39">
    <cfRule type="cellIs" dxfId="3667" priority="586" operator="equal">
      <formula>0</formula>
    </cfRule>
  </conditionalFormatting>
  <conditionalFormatting sqref="AB43:AD43">
    <cfRule type="containsText" dxfId="3666" priority="580" operator="containsText" text="Dundee">
      <formula>NOT(ISERROR(SEARCH("Dundee",AB43)))</formula>
    </cfRule>
    <cfRule type="containsText" dxfId="3665" priority="581" operator="containsText" text="Aberdeen">
      <formula>NOT(ISERROR(SEARCH("Aberdeen",AB43)))</formula>
    </cfRule>
    <cfRule type="containsText" dxfId="3664" priority="582" operator="containsText" text="St Andrews">
      <formula>NOT(ISERROR(SEARCH("St Andrews",AB43)))</formula>
    </cfRule>
    <cfRule type="containsText" dxfId="3663" priority="583" operator="containsText" text="Strath">
      <formula>NOT(ISERROR(SEARCH("Strath",AB43)))</formula>
    </cfRule>
    <cfRule type="containsText" dxfId="3662" priority="584" operator="containsText" text="Edinburgh">
      <formula>NOT(ISERROR(SEARCH("Edinburgh",AB43)))</formula>
    </cfRule>
    <cfRule type="containsText" dxfId="3661" priority="585" operator="containsText" text="Glasgow">
      <formula>NOT(ISERROR(SEARCH("Glasgow",AB43)))</formula>
    </cfRule>
  </conditionalFormatting>
  <conditionalFormatting sqref="AB43:AD43">
    <cfRule type="cellIs" dxfId="3660" priority="579" operator="equal">
      <formula>0</formula>
    </cfRule>
  </conditionalFormatting>
  <conditionalFormatting sqref="AB45:AD45">
    <cfRule type="containsText" dxfId="3659" priority="573" operator="containsText" text="Dundee">
      <formula>NOT(ISERROR(SEARCH("Dundee",AB45)))</formula>
    </cfRule>
    <cfRule type="containsText" dxfId="3658" priority="574" operator="containsText" text="Aberdeen">
      <formula>NOT(ISERROR(SEARCH("Aberdeen",AB45)))</formula>
    </cfRule>
    <cfRule type="containsText" dxfId="3657" priority="575" operator="containsText" text="St Andrews">
      <formula>NOT(ISERROR(SEARCH("St Andrews",AB45)))</formula>
    </cfRule>
    <cfRule type="containsText" dxfId="3656" priority="576" operator="containsText" text="Strath">
      <formula>NOT(ISERROR(SEARCH("Strath",AB45)))</formula>
    </cfRule>
    <cfRule type="containsText" dxfId="3655" priority="577" operator="containsText" text="Edinburgh">
      <formula>NOT(ISERROR(SEARCH("Edinburgh",AB45)))</formula>
    </cfRule>
    <cfRule type="containsText" dxfId="3654" priority="578" operator="containsText" text="Glasgow">
      <formula>NOT(ISERROR(SEARCH("Glasgow",AB45)))</formula>
    </cfRule>
  </conditionalFormatting>
  <conditionalFormatting sqref="AB45:AD45">
    <cfRule type="cellIs" dxfId="3653" priority="572" operator="equal">
      <formula>0</formula>
    </cfRule>
  </conditionalFormatting>
  <conditionalFormatting sqref="AE37:AG37">
    <cfRule type="containsText" dxfId="3652" priority="566" operator="containsText" text="Dundee">
      <formula>NOT(ISERROR(SEARCH("Dundee",AE37)))</formula>
    </cfRule>
    <cfRule type="containsText" dxfId="3651" priority="567" operator="containsText" text="Aberdeen">
      <formula>NOT(ISERROR(SEARCH("Aberdeen",AE37)))</formula>
    </cfRule>
    <cfRule type="containsText" dxfId="3650" priority="568" operator="containsText" text="St Andrews">
      <formula>NOT(ISERROR(SEARCH("St Andrews",AE37)))</formula>
    </cfRule>
    <cfRule type="containsText" dxfId="3649" priority="569" operator="containsText" text="Strath">
      <formula>NOT(ISERROR(SEARCH("Strath",AE37)))</formula>
    </cfRule>
    <cfRule type="containsText" dxfId="3648" priority="570" operator="containsText" text="Edinburgh">
      <formula>NOT(ISERROR(SEARCH("Edinburgh",AE37)))</formula>
    </cfRule>
    <cfRule type="containsText" dxfId="3647" priority="571" operator="containsText" text="Glasgow">
      <formula>NOT(ISERROR(SEARCH("Glasgow",AE37)))</formula>
    </cfRule>
  </conditionalFormatting>
  <conditionalFormatting sqref="AE37:AG37">
    <cfRule type="cellIs" dxfId="3646" priority="565" operator="equal">
      <formula>0</formula>
    </cfRule>
  </conditionalFormatting>
  <conditionalFormatting sqref="AE39:AG39">
    <cfRule type="containsText" dxfId="3645" priority="559" operator="containsText" text="Dundee">
      <formula>NOT(ISERROR(SEARCH("Dundee",AE39)))</formula>
    </cfRule>
    <cfRule type="containsText" dxfId="3644" priority="560" operator="containsText" text="Aberdeen">
      <formula>NOT(ISERROR(SEARCH("Aberdeen",AE39)))</formula>
    </cfRule>
    <cfRule type="containsText" dxfId="3643" priority="561" operator="containsText" text="St Andrews">
      <formula>NOT(ISERROR(SEARCH("St Andrews",AE39)))</formula>
    </cfRule>
    <cfRule type="containsText" dxfId="3642" priority="562" operator="containsText" text="Strath">
      <formula>NOT(ISERROR(SEARCH("Strath",AE39)))</formula>
    </cfRule>
    <cfRule type="containsText" dxfId="3641" priority="563" operator="containsText" text="Edinburgh">
      <formula>NOT(ISERROR(SEARCH("Edinburgh",AE39)))</formula>
    </cfRule>
    <cfRule type="containsText" dxfId="3640" priority="564" operator="containsText" text="Glasgow">
      <formula>NOT(ISERROR(SEARCH("Glasgow",AE39)))</formula>
    </cfRule>
  </conditionalFormatting>
  <conditionalFormatting sqref="AE39:AG39">
    <cfRule type="cellIs" dxfId="3639" priority="558" operator="equal">
      <formula>0</formula>
    </cfRule>
  </conditionalFormatting>
  <conditionalFormatting sqref="AE41:AG41">
    <cfRule type="containsText" dxfId="3638" priority="552" operator="containsText" text="Dundee">
      <formula>NOT(ISERROR(SEARCH("Dundee",AE41)))</formula>
    </cfRule>
    <cfRule type="containsText" dxfId="3637" priority="553" operator="containsText" text="Aberdeen">
      <formula>NOT(ISERROR(SEARCH("Aberdeen",AE41)))</formula>
    </cfRule>
    <cfRule type="containsText" dxfId="3636" priority="554" operator="containsText" text="St Andrews">
      <formula>NOT(ISERROR(SEARCH("St Andrews",AE41)))</formula>
    </cfRule>
    <cfRule type="containsText" dxfId="3635" priority="555" operator="containsText" text="Strath">
      <formula>NOT(ISERROR(SEARCH("Strath",AE41)))</formula>
    </cfRule>
    <cfRule type="containsText" dxfId="3634" priority="556" operator="containsText" text="Edinburgh">
      <formula>NOT(ISERROR(SEARCH("Edinburgh",AE41)))</formula>
    </cfRule>
    <cfRule type="containsText" dxfId="3633" priority="557" operator="containsText" text="Glasgow">
      <formula>NOT(ISERROR(SEARCH("Glasgow",AE41)))</formula>
    </cfRule>
  </conditionalFormatting>
  <conditionalFormatting sqref="AE41:AG41">
    <cfRule type="cellIs" dxfId="3632" priority="551" operator="equal">
      <formula>0</formula>
    </cfRule>
  </conditionalFormatting>
  <conditionalFormatting sqref="AE45:AG45">
    <cfRule type="containsText" dxfId="3631" priority="545" operator="containsText" text="Dundee">
      <formula>NOT(ISERROR(SEARCH("Dundee",AE45)))</formula>
    </cfRule>
    <cfRule type="containsText" dxfId="3630" priority="546" operator="containsText" text="Aberdeen">
      <formula>NOT(ISERROR(SEARCH("Aberdeen",AE45)))</formula>
    </cfRule>
    <cfRule type="containsText" dxfId="3629" priority="547" operator="containsText" text="St Andrews">
      <formula>NOT(ISERROR(SEARCH("St Andrews",AE45)))</formula>
    </cfRule>
    <cfRule type="containsText" dxfId="3628" priority="548" operator="containsText" text="Strath">
      <formula>NOT(ISERROR(SEARCH("Strath",AE45)))</formula>
    </cfRule>
    <cfRule type="containsText" dxfId="3627" priority="549" operator="containsText" text="Edinburgh">
      <formula>NOT(ISERROR(SEARCH("Edinburgh",AE45)))</formula>
    </cfRule>
    <cfRule type="containsText" dxfId="3626" priority="550" operator="containsText" text="Glasgow">
      <formula>NOT(ISERROR(SEARCH("Glasgow",AE45)))</formula>
    </cfRule>
  </conditionalFormatting>
  <conditionalFormatting sqref="AE45:AG45">
    <cfRule type="cellIs" dxfId="3625" priority="544" operator="equal">
      <formula>0</formula>
    </cfRule>
  </conditionalFormatting>
  <conditionalFormatting sqref="AH37:AJ37">
    <cfRule type="containsText" dxfId="3624" priority="538" operator="containsText" text="Dundee">
      <formula>NOT(ISERROR(SEARCH("Dundee",AH37)))</formula>
    </cfRule>
    <cfRule type="containsText" dxfId="3623" priority="539" operator="containsText" text="Aberdeen">
      <formula>NOT(ISERROR(SEARCH("Aberdeen",AH37)))</formula>
    </cfRule>
    <cfRule type="containsText" dxfId="3622" priority="540" operator="containsText" text="St Andrews">
      <formula>NOT(ISERROR(SEARCH("St Andrews",AH37)))</formula>
    </cfRule>
    <cfRule type="containsText" dxfId="3621" priority="541" operator="containsText" text="Strath">
      <formula>NOT(ISERROR(SEARCH("Strath",AH37)))</formula>
    </cfRule>
    <cfRule type="containsText" dxfId="3620" priority="542" operator="containsText" text="Edinburgh">
      <formula>NOT(ISERROR(SEARCH("Edinburgh",AH37)))</formula>
    </cfRule>
    <cfRule type="containsText" dxfId="3619" priority="543" operator="containsText" text="Glasgow">
      <formula>NOT(ISERROR(SEARCH("Glasgow",AH37)))</formula>
    </cfRule>
  </conditionalFormatting>
  <conditionalFormatting sqref="AH37:AJ37">
    <cfRule type="cellIs" dxfId="3618" priority="537" operator="equal">
      <formula>0</formula>
    </cfRule>
  </conditionalFormatting>
  <conditionalFormatting sqref="AH39:AJ39">
    <cfRule type="containsText" dxfId="3617" priority="531" operator="containsText" text="Dundee">
      <formula>NOT(ISERROR(SEARCH("Dundee",AH39)))</formula>
    </cfRule>
    <cfRule type="containsText" dxfId="3616" priority="532" operator="containsText" text="Aberdeen">
      <formula>NOT(ISERROR(SEARCH("Aberdeen",AH39)))</formula>
    </cfRule>
    <cfRule type="containsText" dxfId="3615" priority="533" operator="containsText" text="St Andrews">
      <formula>NOT(ISERROR(SEARCH("St Andrews",AH39)))</formula>
    </cfRule>
    <cfRule type="containsText" dxfId="3614" priority="534" operator="containsText" text="Strath">
      <formula>NOT(ISERROR(SEARCH("Strath",AH39)))</formula>
    </cfRule>
    <cfRule type="containsText" dxfId="3613" priority="535" operator="containsText" text="Edinburgh">
      <formula>NOT(ISERROR(SEARCH("Edinburgh",AH39)))</formula>
    </cfRule>
    <cfRule type="containsText" dxfId="3612" priority="536" operator="containsText" text="Glasgow">
      <formula>NOT(ISERROR(SEARCH("Glasgow",AH39)))</formula>
    </cfRule>
  </conditionalFormatting>
  <conditionalFormatting sqref="AH39:AJ39">
    <cfRule type="cellIs" dxfId="3611" priority="530" operator="equal">
      <formula>0</formula>
    </cfRule>
  </conditionalFormatting>
  <conditionalFormatting sqref="AH41:AJ41">
    <cfRule type="containsText" dxfId="3610" priority="524" operator="containsText" text="Dundee">
      <formula>NOT(ISERROR(SEARCH("Dundee",AH41)))</formula>
    </cfRule>
    <cfRule type="containsText" dxfId="3609" priority="525" operator="containsText" text="Aberdeen">
      <formula>NOT(ISERROR(SEARCH("Aberdeen",AH41)))</formula>
    </cfRule>
    <cfRule type="containsText" dxfId="3608" priority="526" operator="containsText" text="St Andrews">
      <formula>NOT(ISERROR(SEARCH("St Andrews",AH41)))</formula>
    </cfRule>
    <cfRule type="containsText" dxfId="3607" priority="527" operator="containsText" text="Strath">
      <formula>NOT(ISERROR(SEARCH("Strath",AH41)))</formula>
    </cfRule>
    <cfRule type="containsText" dxfId="3606" priority="528" operator="containsText" text="Edinburgh">
      <formula>NOT(ISERROR(SEARCH("Edinburgh",AH41)))</formula>
    </cfRule>
    <cfRule type="containsText" dxfId="3605" priority="529" operator="containsText" text="Glasgow">
      <formula>NOT(ISERROR(SEARCH("Glasgow",AH41)))</formula>
    </cfRule>
  </conditionalFormatting>
  <conditionalFormatting sqref="AH41:AJ41">
    <cfRule type="cellIs" dxfId="3604" priority="523" operator="equal">
      <formula>0</formula>
    </cfRule>
  </conditionalFormatting>
  <conditionalFormatting sqref="AH43:AJ43">
    <cfRule type="containsText" dxfId="3603" priority="517" operator="containsText" text="Dundee">
      <formula>NOT(ISERROR(SEARCH("Dundee",AH43)))</formula>
    </cfRule>
    <cfRule type="containsText" dxfId="3602" priority="518" operator="containsText" text="Aberdeen">
      <formula>NOT(ISERROR(SEARCH("Aberdeen",AH43)))</formula>
    </cfRule>
    <cfRule type="containsText" dxfId="3601" priority="519" operator="containsText" text="St Andrews">
      <formula>NOT(ISERROR(SEARCH("St Andrews",AH43)))</formula>
    </cfRule>
    <cfRule type="containsText" dxfId="3600" priority="520" operator="containsText" text="Strath">
      <formula>NOT(ISERROR(SEARCH("Strath",AH43)))</formula>
    </cfRule>
    <cfRule type="containsText" dxfId="3599" priority="521" operator="containsText" text="Edinburgh">
      <formula>NOT(ISERROR(SEARCH("Edinburgh",AH43)))</formula>
    </cfRule>
    <cfRule type="containsText" dxfId="3598" priority="522" operator="containsText" text="Glasgow">
      <formula>NOT(ISERROR(SEARCH("Glasgow",AH43)))</formula>
    </cfRule>
  </conditionalFormatting>
  <conditionalFormatting sqref="AH43:AJ43">
    <cfRule type="cellIs" dxfId="3597" priority="516" operator="equal">
      <formula>0</formula>
    </cfRule>
  </conditionalFormatting>
  <conditionalFormatting sqref="V55:X55">
    <cfRule type="containsText" dxfId="3596" priority="510" operator="containsText" text="Dundee">
      <formula>NOT(ISERROR(SEARCH("Dundee",V55)))</formula>
    </cfRule>
    <cfRule type="containsText" dxfId="3595" priority="511" operator="containsText" text="Aberdeen">
      <formula>NOT(ISERROR(SEARCH("Aberdeen",V55)))</formula>
    </cfRule>
    <cfRule type="containsText" dxfId="3594" priority="512" operator="containsText" text="St Andrews">
      <formula>NOT(ISERROR(SEARCH("St Andrews",V55)))</formula>
    </cfRule>
    <cfRule type="containsText" dxfId="3593" priority="513" operator="containsText" text="Strath">
      <formula>NOT(ISERROR(SEARCH("Strath",V55)))</formula>
    </cfRule>
    <cfRule type="containsText" dxfId="3592" priority="514" operator="containsText" text="Edinburgh">
      <formula>NOT(ISERROR(SEARCH("Edinburgh",V55)))</formula>
    </cfRule>
    <cfRule type="containsText" dxfId="3591" priority="515" operator="containsText" text="Glasgow">
      <formula>NOT(ISERROR(SEARCH("Glasgow",V55)))</formula>
    </cfRule>
  </conditionalFormatting>
  <conditionalFormatting sqref="V55:X55">
    <cfRule type="cellIs" dxfId="3590" priority="509" operator="equal">
      <formula>0</formula>
    </cfRule>
  </conditionalFormatting>
  <conditionalFormatting sqref="V57:X57">
    <cfRule type="containsText" dxfId="3589" priority="503" operator="containsText" text="Dundee">
      <formula>NOT(ISERROR(SEARCH("Dundee",V57)))</formula>
    </cfRule>
    <cfRule type="containsText" dxfId="3588" priority="504" operator="containsText" text="Aberdeen">
      <formula>NOT(ISERROR(SEARCH("Aberdeen",V57)))</formula>
    </cfRule>
    <cfRule type="containsText" dxfId="3587" priority="505" operator="containsText" text="St Andrews">
      <formula>NOT(ISERROR(SEARCH("St Andrews",V57)))</formula>
    </cfRule>
    <cfRule type="containsText" dxfId="3586" priority="506" operator="containsText" text="Strath">
      <formula>NOT(ISERROR(SEARCH("Strath",V57)))</formula>
    </cfRule>
    <cfRule type="containsText" dxfId="3585" priority="507" operator="containsText" text="Edinburgh">
      <formula>NOT(ISERROR(SEARCH("Edinburgh",V57)))</formula>
    </cfRule>
    <cfRule type="containsText" dxfId="3584" priority="508" operator="containsText" text="Glasgow">
      <formula>NOT(ISERROR(SEARCH("Glasgow",V57)))</formula>
    </cfRule>
  </conditionalFormatting>
  <conditionalFormatting sqref="V57:X57">
    <cfRule type="cellIs" dxfId="3583" priority="502" operator="equal">
      <formula>0</formula>
    </cfRule>
  </conditionalFormatting>
  <conditionalFormatting sqref="V59:X59">
    <cfRule type="containsText" dxfId="3582" priority="496" operator="containsText" text="Dundee">
      <formula>NOT(ISERROR(SEARCH("Dundee",V59)))</formula>
    </cfRule>
    <cfRule type="containsText" dxfId="3581" priority="497" operator="containsText" text="Aberdeen">
      <formula>NOT(ISERROR(SEARCH("Aberdeen",V59)))</formula>
    </cfRule>
    <cfRule type="containsText" dxfId="3580" priority="498" operator="containsText" text="St Andrews">
      <formula>NOT(ISERROR(SEARCH("St Andrews",V59)))</formula>
    </cfRule>
    <cfRule type="containsText" dxfId="3579" priority="499" operator="containsText" text="Strath">
      <formula>NOT(ISERROR(SEARCH("Strath",V59)))</formula>
    </cfRule>
    <cfRule type="containsText" dxfId="3578" priority="500" operator="containsText" text="Edinburgh">
      <formula>NOT(ISERROR(SEARCH("Edinburgh",V59)))</formula>
    </cfRule>
    <cfRule type="containsText" dxfId="3577" priority="501" operator="containsText" text="Glasgow">
      <formula>NOT(ISERROR(SEARCH("Glasgow",V59)))</formula>
    </cfRule>
  </conditionalFormatting>
  <conditionalFormatting sqref="V59:X59">
    <cfRule type="cellIs" dxfId="3576" priority="495" operator="equal">
      <formula>0</formula>
    </cfRule>
  </conditionalFormatting>
  <conditionalFormatting sqref="Y53:AA53">
    <cfRule type="containsText" dxfId="3575" priority="489" operator="containsText" text="Dundee">
      <formula>NOT(ISERROR(SEARCH("Dundee",Y53)))</formula>
    </cfRule>
    <cfRule type="containsText" dxfId="3574" priority="490" operator="containsText" text="Aberdeen">
      <formula>NOT(ISERROR(SEARCH("Aberdeen",Y53)))</formula>
    </cfRule>
    <cfRule type="containsText" dxfId="3573" priority="491" operator="containsText" text="St Andrews">
      <formula>NOT(ISERROR(SEARCH("St Andrews",Y53)))</formula>
    </cfRule>
    <cfRule type="containsText" dxfId="3572" priority="492" operator="containsText" text="Strath">
      <formula>NOT(ISERROR(SEARCH("Strath",Y53)))</formula>
    </cfRule>
    <cfRule type="containsText" dxfId="3571" priority="493" operator="containsText" text="Edinburgh">
      <formula>NOT(ISERROR(SEARCH("Edinburgh",Y53)))</formula>
    </cfRule>
    <cfRule type="containsText" dxfId="3570" priority="494" operator="containsText" text="Glasgow">
      <formula>NOT(ISERROR(SEARCH("Glasgow",Y53)))</formula>
    </cfRule>
  </conditionalFormatting>
  <conditionalFormatting sqref="Y53:AA53">
    <cfRule type="cellIs" dxfId="3569" priority="488" operator="equal">
      <formula>0</formula>
    </cfRule>
  </conditionalFormatting>
  <conditionalFormatting sqref="Y57:AA57">
    <cfRule type="containsText" dxfId="3568" priority="482" operator="containsText" text="Dundee">
      <formula>NOT(ISERROR(SEARCH("Dundee",Y57)))</formula>
    </cfRule>
    <cfRule type="containsText" dxfId="3567" priority="483" operator="containsText" text="Aberdeen">
      <formula>NOT(ISERROR(SEARCH("Aberdeen",Y57)))</formula>
    </cfRule>
    <cfRule type="containsText" dxfId="3566" priority="484" operator="containsText" text="St Andrews">
      <formula>NOT(ISERROR(SEARCH("St Andrews",Y57)))</formula>
    </cfRule>
    <cfRule type="containsText" dxfId="3565" priority="485" operator="containsText" text="Strath">
      <formula>NOT(ISERROR(SEARCH("Strath",Y57)))</formula>
    </cfRule>
    <cfRule type="containsText" dxfId="3564" priority="486" operator="containsText" text="Edinburgh">
      <formula>NOT(ISERROR(SEARCH("Edinburgh",Y57)))</formula>
    </cfRule>
    <cfRule type="containsText" dxfId="3563" priority="487" operator="containsText" text="Glasgow">
      <formula>NOT(ISERROR(SEARCH("Glasgow",Y57)))</formula>
    </cfRule>
  </conditionalFormatting>
  <conditionalFormatting sqref="Y57:AA57">
    <cfRule type="cellIs" dxfId="3562" priority="481" operator="equal">
      <formula>0</formula>
    </cfRule>
  </conditionalFormatting>
  <conditionalFormatting sqref="Y59:AA59">
    <cfRule type="containsText" dxfId="3561" priority="475" operator="containsText" text="Dundee">
      <formula>NOT(ISERROR(SEARCH("Dundee",Y59)))</formula>
    </cfRule>
    <cfRule type="containsText" dxfId="3560" priority="476" operator="containsText" text="Aberdeen">
      <formula>NOT(ISERROR(SEARCH("Aberdeen",Y59)))</formula>
    </cfRule>
    <cfRule type="containsText" dxfId="3559" priority="477" operator="containsText" text="St Andrews">
      <formula>NOT(ISERROR(SEARCH("St Andrews",Y59)))</formula>
    </cfRule>
    <cfRule type="containsText" dxfId="3558" priority="478" operator="containsText" text="Strath">
      <formula>NOT(ISERROR(SEARCH("Strath",Y59)))</formula>
    </cfRule>
    <cfRule type="containsText" dxfId="3557" priority="479" operator="containsText" text="Edinburgh">
      <formula>NOT(ISERROR(SEARCH("Edinburgh",Y59)))</formula>
    </cfRule>
    <cfRule type="containsText" dxfId="3556" priority="480" operator="containsText" text="Glasgow">
      <formula>NOT(ISERROR(SEARCH("Glasgow",Y59)))</formula>
    </cfRule>
  </conditionalFormatting>
  <conditionalFormatting sqref="Y59:AA59">
    <cfRule type="cellIs" dxfId="3555" priority="474" operator="equal">
      <formula>0</formula>
    </cfRule>
  </conditionalFormatting>
  <conditionalFormatting sqref="AB53:AD53">
    <cfRule type="containsText" dxfId="3554" priority="468" operator="containsText" text="Dundee">
      <formula>NOT(ISERROR(SEARCH("Dundee",AB53)))</formula>
    </cfRule>
    <cfRule type="containsText" dxfId="3553" priority="469" operator="containsText" text="Aberdeen">
      <formula>NOT(ISERROR(SEARCH("Aberdeen",AB53)))</formula>
    </cfRule>
    <cfRule type="containsText" dxfId="3552" priority="470" operator="containsText" text="St Andrews">
      <formula>NOT(ISERROR(SEARCH("St Andrews",AB53)))</formula>
    </cfRule>
    <cfRule type="containsText" dxfId="3551" priority="471" operator="containsText" text="Strath">
      <formula>NOT(ISERROR(SEARCH("Strath",AB53)))</formula>
    </cfRule>
    <cfRule type="containsText" dxfId="3550" priority="472" operator="containsText" text="Edinburgh">
      <formula>NOT(ISERROR(SEARCH("Edinburgh",AB53)))</formula>
    </cfRule>
    <cfRule type="containsText" dxfId="3549" priority="473" operator="containsText" text="Glasgow">
      <formula>NOT(ISERROR(SEARCH("Glasgow",AB53)))</formula>
    </cfRule>
  </conditionalFormatting>
  <conditionalFormatting sqref="AB53:AD53">
    <cfRule type="cellIs" dxfId="3548" priority="467" operator="equal">
      <formula>0</formula>
    </cfRule>
  </conditionalFormatting>
  <conditionalFormatting sqref="AB55:AD55">
    <cfRule type="containsText" dxfId="3547" priority="461" operator="containsText" text="Dundee">
      <formula>NOT(ISERROR(SEARCH("Dundee",AB55)))</formula>
    </cfRule>
    <cfRule type="containsText" dxfId="3546" priority="462" operator="containsText" text="Aberdeen">
      <formula>NOT(ISERROR(SEARCH("Aberdeen",AB55)))</formula>
    </cfRule>
    <cfRule type="containsText" dxfId="3545" priority="463" operator="containsText" text="St Andrews">
      <formula>NOT(ISERROR(SEARCH("St Andrews",AB55)))</formula>
    </cfRule>
    <cfRule type="containsText" dxfId="3544" priority="464" operator="containsText" text="Strath">
      <formula>NOT(ISERROR(SEARCH("Strath",AB55)))</formula>
    </cfRule>
    <cfRule type="containsText" dxfId="3543" priority="465" operator="containsText" text="Edinburgh">
      <formula>NOT(ISERROR(SEARCH("Edinburgh",AB55)))</formula>
    </cfRule>
    <cfRule type="containsText" dxfId="3542" priority="466" operator="containsText" text="Glasgow">
      <formula>NOT(ISERROR(SEARCH("Glasgow",AB55)))</formula>
    </cfRule>
  </conditionalFormatting>
  <conditionalFormatting sqref="AB55:AD55">
    <cfRule type="cellIs" dxfId="3541" priority="460" operator="equal">
      <formula>0</formula>
    </cfRule>
  </conditionalFormatting>
  <conditionalFormatting sqref="AB59:AD59">
    <cfRule type="containsText" dxfId="3540" priority="454" operator="containsText" text="Dundee">
      <formula>NOT(ISERROR(SEARCH("Dundee",AB59)))</formula>
    </cfRule>
    <cfRule type="containsText" dxfId="3539" priority="455" operator="containsText" text="Aberdeen">
      <formula>NOT(ISERROR(SEARCH("Aberdeen",AB59)))</formula>
    </cfRule>
    <cfRule type="containsText" dxfId="3538" priority="456" operator="containsText" text="St Andrews">
      <formula>NOT(ISERROR(SEARCH("St Andrews",AB59)))</formula>
    </cfRule>
    <cfRule type="containsText" dxfId="3537" priority="457" operator="containsText" text="Strath">
      <formula>NOT(ISERROR(SEARCH("Strath",AB59)))</formula>
    </cfRule>
    <cfRule type="containsText" dxfId="3536" priority="458" operator="containsText" text="Edinburgh">
      <formula>NOT(ISERROR(SEARCH("Edinburgh",AB59)))</formula>
    </cfRule>
    <cfRule type="containsText" dxfId="3535" priority="459" operator="containsText" text="Glasgow">
      <formula>NOT(ISERROR(SEARCH("Glasgow",AB59)))</formula>
    </cfRule>
  </conditionalFormatting>
  <conditionalFormatting sqref="AB59:AD59">
    <cfRule type="cellIs" dxfId="3534" priority="453" operator="equal">
      <formula>0</formula>
    </cfRule>
  </conditionalFormatting>
  <conditionalFormatting sqref="AE53:AG53">
    <cfRule type="containsText" dxfId="3533" priority="447" operator="containsText" text="Dundee">
      <formula>NOT(ISERROR(SEARCH("Dundee",AE53)))</formula>
    </cfRule>
    <cfRule type="containsText" dxfId="3532" priority="448" operator="containsText" text="Aberdeen">
      <formula>NOT(ISERROR(SEARCH("Aberdeen",AE53)))</formula>
    </cfRule>
    <cfRule type="containsText" dxfId="3531" priority="449" operator="containsText" text="St Andrews">
      <formula>NOT(ISERROR(SEARCH("St Andrews",AE53)))</formula>
    </cfRule>
    <cfRule type="containsText" dxfId="3530" priority="450" operator="containsText" text="Strath">
      <formula>NOT(ISERROR(SEARCH("Strath",AE53)))</formula>
    </cfRule>
    <cfRule type="containsText" dxfId="3529" priority="451" operator="containsText" text="Edinburgh">
      <formula>NOT(ISERROR(SEARCH("Edinburgh",AE53)))</formula>
    </cfRule>
    <cfRule type="containsText" dxfId="3528" priority="452" operator="containsText" text="Glasgow">
      <formula>NOT(ISERROR(SEARCH("Glasgow",AE53)))</formula>
    </cfRule>
  </conditionalFormatting>
  <conditionalFormatting sqref="AE53:AG53">
    <cfRule type="cellIs" dxfId="3527" priority="446" operator="equal">
      <formula>0</formula>
    </cfRule>
  </conditionalFormatting>
  <conditionalFormatting sqref="AE55:AG55">
    <cfRule type="containsText" dxfId="3526" priority="440" operator="containsText" text="Dundee">
      <formula>NOT(ISERROR(SEARCH("Dundee",AE55)))</formula>
    </cfRule>
    <cfRule type="containsText" dxfId="3525" priority="441" operator="containsText" text="Aberdeen">
      <formula>NOT(ISERROR(SEARCH("Aberdeen",AE55)))</formula>
    </cfRule>
    <cfRule type="containsText" dxfId="3524" priority="442" operator="containsText" text="St Andrews">
      <formula>NOT(ISERROR(SEARCH("St Andrews",AE55)))</formula>
    </cfRule>
    <cfRule type="containsText" dxfId="3523" priority="443" operator="containsText" text="Strath">
      <formula>NOT(ISERROR(SEARCH("Strath",AE55)))</formula>
    </cfRule>
    <cfRule type="containsText" dxfId="3522" priority="444" operator="containsText" text="Edinburgh">
      <formula>NOT(ISERROR(SEARCH("Edinburgh",AE55)))</formula>
    </cfRule>
    <cfRule type="containsText" dxfId="3521" priority="445" operator="containsText" text="Glasgow">
      <formula>NOT(ISERROR(SEARCH("Glasgow",AE55)))</formula>
    </cfRule>
  </conditionalFormatting>
  <conditionalFormatting sqref="AE55:AG55">
    <cfRule type="cellIs" dxfId="3520" priority="439" operator="equal">
      <formula>0</formula>
    </cfRule>
  </conditionalFormatting>
  <conditionalFormatting sqref="AE57:AG57">
    <cfRule type="containsText" dxfId="3519" priority="433" operator="containsText" text="Dundee">
      <formula>NOT(ISERROR(SEARCH("Dundee",AE57)))</formula>
    </cfRule>
    <cfRule type="containsText" dxfId="3518" priority="434" operator="containsText" text="Aberdeen">
      <formula>NOT(ISERROR(SEARCH("Aberdeen",AE57)))</formula>
    </cfRule>
    <cfRule type="containsText" dxfId="3517" priority="435" operator="containsText" text="St Andrews">
      <formula>NOT(ISERROR(SEARCH("St Andrews",AE57)))</formula>
    </cfRule>
    <cfRule type="containsText" dxfId="3516" priority="436" operator="containsText" text="Strath">
      <formula>NOT(ISERROR(SEARCH("Strath",AE57)))</formula>
    </cfRule>
    <cfRule type="containsText" dxfId="3515" priority="437" operator="containsText" text="Edinburgh">
      <formula>NOT(ISERROR(SEARCH("Edinburgh",AE57)))</formula>
    </cfRule>
    <cfRule type="containsText" dxfId="3514" priority="438" operator="containsText" text="Glasgow">
      <formula>NOT(ISERROR(SEARCH("Glasgow",AE57)))</formula>
    </cfRule>
  </conditionalFormatting>
  <conditionalFormatting sqref="AE57:AG57">
    <cfRule type="cellIs" dxfId="3513" priority="432" operator="equal">
      <formula>0</formula>
    </cfRule>
  </conditionalFormatting>
  <conditionalFormatting sqref="E3:G10">
    <cfRule type="containsText" dxfId="3512" priority="426" operator="containsText" text="Dundee">
      <formula>NOT(ISERROR(SEARCH("Dundee",E3)))</formula>
    </cfRule>
    <cfRule type="containsText" dxfId="3511" priority="427" operator="containsText" text="Aberdeen">
      <formula>NOT(ISERROR(SEARCH("Aberdeen",E3)))</formula>
    </cfRule>
    <cfRule type="containsText" dxfId="3510" priority="428" operator="containsText" text="St Andrews">
      <formula>NOT(ISERROR(SEARCH("St Andrews",E3)))</formula>
    </cfRule>
    <cfRule type="containsText" dxfId="3509" priority="429" operator="containsText" text="Strath">
      <formula>NOT(ISERROR(SEARCH("Strath",E3)))</formula>
    </cfRule>
    <cfRule type="containsText" dxfId="3508" priority="430" operator="containsText" text="Edinburgh">
      <formula>NOT(ISERROR(SEARCH("Edinburgh",E3)))</formula>
    </cfRule>
    <cfRule type="containsText" dxfId="3507" priority="431" operator="containsText" text="Glasgow">
      <formula>NOT(ISERROR(SEARCH("Glasgow",E3)))</formula>
    </cfRule>
  </conditionalFormatting>
  <conditionalFormatting sqref="E3:G10">
    <cfRule type="containsText" dxfId="3506" priority="425" operator="containsText" text="Mixed">
      <formula>NOT(ISERROR(SEARCH("Mixed",E3)))</formula>
    </cfRule>
  </conditionalFormatting>
  <conditionalFormatting sqref="E11:G18">
    <cfRule type="containsText" dxfId="3505" priority="419" operator="containsText" text="Dundee">
      <formula>NOT(ISERROR(SEARCH("Dundee",E11)))</formula>
    </cfRule>
    <cfRule type="containsText" dxfId="3504" priority="420" operator="containsText" text="Aberdeen">
      <formula>NOT(ISERROR(SEARCH("Aberdeen",E11)))</formula>
    </cfRule>
    <cfRule type="containsText" dxfId="3503" priority="421" operator="containsText" text="St Andrews">
      <formula>NOT(ISERROR(SEARCH("St Andrews",E11)))</formula>
    </cfRule>
    <cfRule type="containsText" dxfId="3502" priority="422" operator="containsText" text="Strath">
      <formula>NOT(ISERROR(SEARCH("Strath",E11)))</formula>
    </cfRule>
    <cfRule type="containsText" dxfId="3501" priority="423" operator="containsText" text="Edinburgh">
      <formula>NOT(ISERROR(SEARCH("Edinburgh",E11)))</formula>
    </cfRule>
    <cfRule type="containsText" dxfId="3500" priority="424" operator="containsText" text="Glasgow">
      <formula>NOT(ISERROR(SEARCH("Glasgow",E11)))</formula>
    </cfRule>
  </conditionalFormatting>
  <conditionalFormatting sqref="E19:G23">
    <cfRule type="containsText" dxfId="3499" priority="413" operator="containsText" text="Dundee">
      <formula>NOT(ISERROR(SEARCH("Dundee",E19)))</formula>
    </cfRule>
    <cfRule type="containsText" dxfId="3498" priority="414" operator="containsText" text="Aberdeen">
      <formula>NOT(ISERROR(SEARCH("Aberdeen",E19)))</formula>
    </cfRule>
    <cfRule type="containsText" dxfId="3497" priority="415" operator="containsText" text="St Andrews">
      <formula>NOT(ISERROR(SEARCH("St Andrews",E19)))</formula>
    </cfRule>
    <cfRule type="containsText" dxfId="3496" priority="416" operator="containsText" text="Strath">
      <formula>NOT(ISERROR(SEARCH("Strath",E19)))</formula>
    </cfRule>
    <cfRule type="containsText" dxfId="3495" priority="417" operator="containsText" text="Edinburgh">
      <formula>NOT(ISERROR(SEARCH("Edinburgh",E19)))</formula>
    </cfRule>
    <cfRule type="containsText" dxfId="3494" priority="418" operator="containsText" text="Glasgow">
      <formula>NOT(ISERROR(SEARCH("Glasgow",E19)))</formula>
    </cfRule>
  </conditionalFormatting>
  <conditionalFormatting sqref="E19:G23">
    <cfRule type="containsText" dxfId="3493" priority="412" operator="containsText" text="Mixed">
      <formula>NOT(ISERROR(SEARCH("Mixed",E19)))</formula>
    </cfRule>
  </conditionalFormatting>
  <conditionalFormatting sqref="E24:G27">
    <cfRule type="containsText" dxfId="3492" priority="406" operator="containsText" text="Dundee">
      <formula>NOT(ISERROR(SEARCH("Dundee",E24)))</formula>
    </cfRule>
    <cfRule type="containsText" dxfId="3491" priority="407" operator="containsText" text="Aberdeen">
      <formula>NOT(ISERROR(SEARCH("Aberdeen",E24)))</formula>
    </cfRule>
    <cfRule type="containsText" dxfId="3490" priority="408" operator="containsText" text="St Andrews">
      <formula>NOT(ISERROR(SEARCH("St Andrews",E24)))</formula>
    </cfRule>
    <cfRule type="containsText" dxfId="3489" priority="409" operator="containsText" text="Strath">
      <formula>NOT(ISERROR(SEARCH("Strath",E24)))</formula>
    </cfRule>
    <cfRule type="containsText" dxfId="3488" priority="410" operator="containsText" text="Edinburgh">
      <formula>NOT(ISERROR(SEARCH("Edinburgh",E24)))</formula>
    </cfRule>
    <cfRule type="containsText" dxfId="3487" priority="411" operator="containsText" text="Glasgow">
      <formula>NOT(ISERROR(SEARCH("Glasgow",E24)))</formula>
    </cfRule>
  </conditionalFormatting>
  <conditionalFormatting sqref="M3:O10">
    <cfRule type="containsText" dxfId="3486" priority="400" operator="containsText" text="Dundee">
      <formula>NOT(ISERROR(SEARCH("Dundee",M3)))</formula>
    </cfRule>
    <cfRule type="containsText" dxfId="3485" priority="401" operator="containsText" text="Aberdeen">
      <formula>NOT(ISERROR(SEARCH("Aberdeen",M3)))</formula>
    </cfRule>
    <cfRule type="containsText" dxfId="3484" priority="402" operator="containsText" text="St Andrews">
      <formula>NOT(ISERROR(SEARCH("St Andrews",M3)))</formula>
    </cfRule>
    <cfRule type="containsText" dxfId="3483" priority="403" operator="containsText" text="Strath">
      <formula>NOT(ISERROR(SEARCH("Strath",M3)))</formula>
    </cfRule>
    <cfRule type="containsText" dxfId="3482" priority="404" operator="containsText" text="Edinburgh">
      <formula>NOT(ISERROR(SEARCH("Edinburgh",M3)))</formula>
    </cfRule>
    <cfRule type="containsText" dxfId="3481" priority="405" operator="containsText" text="Glasgow">
      <formula>NOT(ISERROR(SEARCH("Glasgow",M3)))</formula>
    </cfRule>
  </conditionalFormatting>
  <conditionalFormatting sqref="M11:O18">
    <cfRule type="containsText" dxfId="3480" priority="394" operator="containsText" text="Dundee">
      <formula>NOT(ISERROR(SEARCH("Dundee",M11)))</formula>
    </cfRule>
    <cfRule type="containsText" dxfId="3479" priority="395" operator="containsText" text="Aberdeen">
      <formula>NOT(ISERROR(SEARCH("Aberdeen",M11)))</formula>
    </cfRule>
    <cfRule type="containsText" dxfId="3478" priority="396" operator="containsText" text="St Andrews">
      <formula>NOT(ISERROR(SEARCH("St Andrews",M11)))</formula>
    </cfRule>
    <cfRule type="containsText" dxfId="3477" priority="397" operator="containsText" text="Strath">
      <formula>NOT(ISERROR(SEARCH("Strath",M11)))</formula>
    </cfRule>
    <cfRule type="containsText" dxfId="3476" priority="398" operator="containsText" text="Edinburgh">
      <formula>NOT(ISERROR(SEARCH("Edinburgh",M11)))</formula>
    </cfRule>
    <cfRule type="containsText" dxfId="3475" priority="399" operator="containsText" text="Glasgow">
      <formula>NOT(ISERROR(SEARCH("Glasgow",M11)))</formula>
    </cfRule>
  </conditionalFormatting>
  <conditionalFormatting sqref="M11:O18">
    <cfRule type="containsText" dxfId="3474" priority="393" operator="containsText" text="Mixed">
      <formula>NOT(ISERROR(SEARCH("Mixed",M11)))</formula>
    </cfRule>
  </conditionalFormatting>
  <conditionalFormatting sqref="M19:O23">
    <cfRule type="containsText" dxfId="3473" priority="387" operator="containsText" text="Dundee">
      <formula>NOT(ISERROR(SEARCH("Dundee",M19)))</formula>
    </cfRule>
    <cfRule type="containsText" dxfId="3472" priority="388" operator="containsText" text="Aberdeen">
      <formula>NOT(ISERROR(SEARCH("Aberdeen",M19)))</formula>
    </cfRule>
    <cfRule type="containsText" dxfId="3471" priority="389" operator="containsText" text="St Andrews">
      <formula>NOT(ISERROR(SEARCH("St Andrews",M19)))</formula>
    </cfRule>
    <cfRule type="containsText" dxfId="3470" priority="390" operator="containsText" text="Strath">
      <formula>NOT(ISERROR(SEARCH("Strath",M19)))</formula>
    </cfRule>
    <cfRule type="containsText" dxfId="3469" priority="391" operator="containsText" text="Edinburgh">
      <formula>NOT(ISERROR(SEARCH("Edinburgh",M19)))</formula>
    </cfRule>
    <cfRule type="containsText" dxfId="3468" priority="392" operator="containsText" text="Glasgow">
      <formula>NOT(ISERROR(SEARCH("Glasgow",M19)))</formula>
    </cfRule>
  </conditionalFormatting>
  <conditionalFormatting sqref="M24:O27">
    <cfRule type="containsText" dxfId="3467" priority="381" operator="containsText" text="Dundee">
      <formula>NOT(ISERROR(SEARCH("Dundee",M24)))</formula>
    </cfRule>
    <cfRule type="containsText" dxfId="3466" priority="382" operator="containsText" text="Aberdeen">
      <formula>NOT(ISERROR(SEARCH("Aberdeen",M24)))</formula>
    </cfRule>
    <cfRule type="containsText" dxfId="3465" priority="383" operator="containsText" text="St Andrews">
      <formula>NOT(ISERROR(SEARCH("St Andrews",M24)))</formula>
    </cfRule>
    <cfRule type="containsText" dxfId="3464" priority="384" operator="containsText" text="Strath">
      <formula>NOT(ISERROR(SEARCH("Strath",M24)))</formula>
    </cfRule>
    <cfRule type="containsText" dxfId="3463" priority="385" operator="containsText" text="Edinburgh">
      <formula>NOT(ISERROR(SEARCH("Edinburgh",M24)))</formula>
    </cfRule>
    <cfRule type="containsText" dxfId="3462" priority="386" operator="containsText" text="Glasgow">
      <formula>NOT(ISERROR(SEARCH("Glasgow",M24)))</formula>
    </cfRule>
  </conditionalFormatting>
  <conditionalFormatting sqref="M24:O27">
    <cfRule type="containsText" dxfId="3461" priority="380" operator="containsText" text="Mixed">
      <formula>NOT(ISERROR(SEARCH("Mixed",M24)))</formula>
    </cfRule>
  </conditionalFormatting>
  <conditionalFormatting sqref="L3:L34">
    <cfRule type="containsText" dxfId="3460" priority="368" operator="containsText" text="Dundee">
      <formula>NOT(ISERROR(SEARCH("Dundee",L3)))</formula>
    </cfRule>
    <cfRule type="containsText" dxfId="3459" priority="369" operator="containsText" text="Aberdeen">
      <formula>NOT(ISERROR(SEARCH("Aberdeen",L3)))</formula>
    </cfRule>
    <cfRule type="containsText" dxfId="3458" priority="370" operator="containsText" text="St Andrews">
      <formula>NOT(ISERROR(SEARCH("St Andrews",L3)))</formula>
    </cfRule>
    <cfRule type="containsText" dxfId="3457" priority="371" operator="containsText" text="Strath">
      <formula>NOT(ISERROR(SEARCH("Strath",L3)))</formula>
    </cfRule>
    <cfRule type="containsText" dxfId="3456" priority="372" operator="containsText" text="Edinburgh">
      <formula>NOT(ISERROR(SEARCH("Edinburgh",L3)))</formula>
    </cfRule>
    <cfRule type="containsText" dxfId="3455" priority="373" operator="containsText" text="Glasgow">
      <formula>NOT(ISERROR(SEARCH("Glasgow",L3)))</formula>
    </cfRule>
  </conditionalFormatting>
  <conditionalFormatting sqref="T52 T54 T56 T58">
    <cfRule type="containsText" dxfId="3454" priority="349" operator="containsText" text="Dundee">
      <formula>NOT(ISERROR(SEARCH("Dundee",T52)))</formula>
    </cfRule>
    <cfRule type="containsText" dxfId="3453" priority="350" operator="containsText" text="Aberdeen">
      <formula>NOT(ISERROR(SEARCH("Aberdeen",T52)))</formula>
    </cfRule>
    <cfRule type="containsText" dxfId="3452" priority="351" operator="containsText" text="St Andrews">
      <formula>NOT(ISERROR(SEARCH("St Andrews",T52)))</formula>
    </cfRule>
    <cfRule type="containsText" dxfId="3451" priority="352" operator="containsText" text="Strath">
      <formula>NOT(ISERROR(SEARCH("Strath",T52)))</formula>
    </cfRule>
    <cfRule type="containsText" dxfId="3450" priority="353" operator="containsText" text="Edinburgh">
      <formula>NOT(ISERROR(SEARCH("Edinburgh",T52)))</formula>
    </cfRule>
    <cfRule type="containsText" dxfId="3449" priority="354" operator="containsText" text="Glasgow">
      <formula>NOT(ISERROR(SEARCH("Glasgow",T52)))</formula>
    </cfRule>
  </conditionalFormatting>
  <conditionalFormatting sqref="L3:L34">
    <cfRule type="containsText" dxfId="3448" priority="367" operator="containsText" text="Mixed">
      <formula>NOT(ISERROR(SEARCH("Mixed",L3)))</formula>
    </cfRule>
  </conditionalFormatting>
  <conditionalFormatting sqref="T20 T22 T24 T28 T26">
    <cfRule type="containsText" dxfId="3447" priority="361" operator="containsText" text="Dundee">
      <formula>NOT(ISERROR(SEARCH("Dundee",T20)))</formula>
    </cfRule>
    <cfRule type="containsText" dxfId="3446" priority="362" operator="containsText" text="Aberdeen">
      <formula>NOT(ISERROR(SEARCH("Aberdeen",T20)))</formula>
    </cfRule>
    <cfRule type="containsText" dxfId="3445" priority="363" operator="containsText" text="St Andrews">
      <formula>NOT(ISERROR(SEARCH("St Andrews",T20)))</formula>
    </cfRule>
    <cfRule type="containsText" dxfId="3444" priority="364" operator="containsText" text="Strath">
      <formula>NOT(ISERROR(SEARCH("Strath",T20)))</formula>
    </cfRule>
    <cfRule type="containsText" dxfId="3443" priority="365" operator="containsText" text="Edinburgh">
      <formula>NOT(ISERROR(SEARCH("Edinburgh",T20)))</formula>
    </cfRule>
    <cfRule type="containsText" dxfId="3442" priority="366" operator="containsText" text="Glasgow">
      <formula>NOT(ISERROR(SEARCH("Glasgow",T20)))</formula>
    </cfRule>
  </conditionalFormatting>
  <conditionalFormatting sqref="T36 T38 T40 T44 T42">
    <cfRule type="containsText" dxfId="3441" priority="355" operator="containsText" text="Dundee">
      <formula>NOT(ISERROR(SEARCH("Dundee",T36)))</formula>
    </cfRule>
    <cfRule type="containsText" dxfId="3440" priority="356" operator="containsText" text="Aberdeen">
      <formula>NOT(ISERROR(SEARCH("Aberdeen",T36)))</formula>
    </cfRule>
    <cfRule type="containsText" dxfId="3439" priority="357" operator="containsText" text="St Andrews">
      <formula>NOT(ISERROR(SEARCH("St Andrews",T36)))</formula>
    </cfRule>
    <cfRule type="containsText" dxfId="3438" priority="358" operator="containsText" text="Strath">
      <formula>NOT(ISERROR(SEARCH("Strath",T36)))</formula>
    </cfRule>
    <cfRule type="containsText" dxfId="3437" priority="359" operator="containsText" text="Edinburgh">
      <formula>NOT(ISERROR(SEARCH("Edinburgh",T36)))</formula>
    </cfRule>
    <cfRule type="containsText" dxfId="3436" priority="360" operator="containsText" text="Glasgow">
      <formula>NOT(ISERROR(SEARCH("Glasgow",T36)))</formula>
    </cfRule>
  </conditionalFormatting>
  <conditionalFormatting sqref="AP28">
    <cfRule type="containsText" dxfId="3435" priority="49" operator="containsText" text="Dundee">
      <formula>NOT(ISERROR(SEARCH("Dundee",AP28)))</formula>
    </cfRule>
    <cfRule type="containsText" dxfId="3434" priority="50" operator="containsText" text="Aberdeen">
      <formula>NOT(ISERROR(SEARCH("Aberdeen",AP28)))</formula>
    </cfRule>
    <cfRule type="containsText" dxfId="3433" priority="51" operator="containsText" text="St Andrews">
      <formula>NOT(ISERROR(SEARCH("St Andrews",AP28)))</formula>
    </cfRule>
    <cfRule type="containsText" dxfId="3432" priority="52" operator="containsText" text="Strath">
      <formula>NOT(ISERROR(SEARCH("Strath",AP28)))</formula>
    </cfRule>
    <cfRule type="containsText" dxfId="3431" priority="53" operator="containsText" text="Edinburgh">
      <formula>NOT(ISERROR(SEARCH("Edinburgh",AP28)))</formula>
    </cfRule>
    <cfRule type="containsText" dxfId="3430" priority="54" operator="containsText" text="Glasgow">
      <formula>NOT(ISERROR(SEARCH("Glasgow",AP28)))</formula>
    </cfRule>
  </conditionalFormatting>
  <conditionalFormatting sqref="AP40">
    <cfRule type="containsText" dxfId="3429" priority="31" operator="containsText" text="Dundee">
      <formula>NOT(ISERROR(SEARCH("Dundee",AP40)))</formula>
    </cfRule>
    <cfRule type="containsText" dxfId="3428" priority="32" operator="containsText" text="Aberdeen">
      <formula>NOT(ISERROR(SEARCH("Aberdeen",AP40)))</formula>
    </cfRule>
    <cfRule type="containsText" dxfId="3427" priority="33" operator="containsText" text="St Andrews">
      <formula>NOT(ISERROR(SEARCH("St Andrews",AP40)))</formula>
    </cfRule>
    <cfRule type="containsText" dxfId="3426" priority="34" operator="containsText" text="Strath">
      <formula>NOT(ISERROR(SEARCH("Strath",AP40)))</formula>
    </cfRule>
    <cfRule type="containsText" dxfId="3425" priority="35" operator="containsText" text="Edinburgh">
      <formula>NOT(ISERROR(SEARCH("Edinburgh",AP40)))</formula>
    </cfRule>
    <cfRule type="containsText" dxfId="3424" priority="36" operator="containsText" text="Glasgow">
      <formula>NOT(ISERROR(SEARCH("Glasgow",AP40)))</formula>
    </cfRule>
  </conditionalFormatting>
  <conditionalFormatting sqref="AQ20 AQ22 AQ24 AQ26 AQ28">
    <cfRule type="containsText" dxfId="3423" priority="265" operator="containsText" text="Dundee">
      <formula>NOT(ISERROR(SEARCH("Dundee",AQ20)))</formula>
    </cfRule>
    <cfRule type="containsText" dxfId="3422" priority="266" operator="containsText" text="Aberdeen">
      <formula>NOT(ISERROR(SEARCH("Aberdeen",AQ20)))</formula>
    </cfRule>
    <cfRule type="containsText" dxfId="3421" priority="267" operator="containsText" text="St Andrews">
      <formula>NOT(ISERROR(SEARCH("St Andrews",AQ20)))</formula>
    </cfRule>
    <cfRule type="containsText" dxfId="3420" priority="268" operator="containsText" text="Strath">
      <formula>NOT(ISERROR(SEARCH("Strath",AQ20)))</formula>
    </cfRule>
    <cfRule type="containsText" dxfId="3419" priority="269" operator="containsText" text="Edinburgh">
      <formula>NOT(ISERROR(SEARCH("Edinburgh",AQ20)))</formula>
    </cfRule>
    <cfRule type="containsText" dxfId="3418" priority="270" operator="containsText" text="Glasgow">
      <formula>NOT(ISERROR(SEARCH("Glasgow",AQ20)))</formula>
    </cfRule>
  </conditionalFormatting>
  <conditionalFormatting sqref="AQ36 AQ38 AQ40 AQ42 AQ44">
    <cfRule type="containsText" dxfId="3417" priority="259" operator="containsText" text="Dundee">
      <formula>NOT(ISERROR(SEARCH("Dundee",AQ36)))</formula>
    </cfRule>
    <cfRule type="containsText" dxfId="3416" priority="260" operator="containsText" text="Aberdeen">
      <formula>NOT(ISERROR(SEARCH("Aberdeen",AQ36)))</formula>
    </cfRule>
    <cfRule type="containsText" dxfId="3415" priority="261" operator="containsText" text="St Andrews">
      <formula>NOT(ISERROR(SEARCH("St Andrews",AQ36)))</formula>
    </cfRule>
    <cfRule type="containsText" dxfId="3414" priority="262" operator="containsText" text="Strath">
      <formula>NOT(ISERROR(SEARCH("Strath",AQ36)))</formula>
    </cfRule>
    <cfRule type="containsText" dxfId="3413" priority="263" operator="containsText" text="Edinburgh">
      <formula>NOT(ISERROR(SEARCH("Edinburgh",AQ36)))</formula>
    </cfRule>
    <cfRule type="containsText" dxfId="3412" priority="264" operator="containsText" text="Glasgow">
      <formula>NOT(ISERROR(SEARCH("Glasgow",AQ36)))</formula>
    </cfRule>
  </conditionalFormatting>
  <conditionalFormatting sqref="AQ52 AQ54 AQ56 AQ58">
    <cfRule type="containsText" dxfId="3411" priority="253" operator="containsText" text="Dundee">
      <formula>NOT(ISERROR(SEARCH("Dundee",AQ52)))</formula>
    </cfRule>
    <cfRule type="containsText" dxfId="3410" priority="254" operator="containsText" text="Aberdeen">
      <formula>NOT(ISERROR(SEARCH("Aberdeen",AQ52)))</formula>
    </cfRule>
    <cfRule type="containsText" dxfId="3409" priority="255" operator="containsText" text="St Andrews">
      <formula>NOT(ISERROR(SEARCH("St Andrews",AQ52)))</formula>
    </cfRule>
    <cfRule type="containsText" dxfId="3408" priority="256" operator="containsText" text="Strath">
      <formula>NOT(ISERROR(SEARCH("Strath",AQ52)))</formula>
    </cfRule>
    <cfRule type="containsText" dxfId="3407" priority="257" operator="containsText" text="Edinburgh">
      <formula>NOT(ISERROR(SEARCH("Edinburgh",AQ52)))</formula>
    </cfRule>
    <cfRule type="containsText" dxfId="3406" priority="258" operator="containsText" text="Glasgow">
      <formula>NOT(ISERROR(SEARCH("Glasgow",AQ52)))</formula>
    </cfRule>
  </conditionalFormatting>
  <conditionalFormatting sqref="AP52">
    <cfRule type="containsText" dxfId="3405" priority="19" operator="containsText" text="Dundee">
      <formula>NOT(ISERROR(SEARCH("Dundee",AP52)))</formula>
    </cfRule>
    <cfRule type="containsText" dxfId="3404" priority="20" operator="containsText" text="Aberdeen">
      <formula>NOT(ISERROR(SEARCH("Aberdeen",AP52)))</formula>
    </cfRule>
    <cfRule type="containsText" dxfId="3403" priority="21" operator="containsText" text="St Andrews">
      <formula>NOT(ISERROR(SEARCH("St Andrews",AP52)))</formula>
    </cfRule>
    <cfRule type="containsText" dxfId="3402" priority="22" operator="containsText" text="Strath">
      <formula>NOT(ISERROR(SEARCH("Strath",AP52)))</formula>
    </cfRule>
    <cfRule type="containsText" dxfId="3401" priority="23" operator="containsText" text="Edinburgh">
      <formula>NOT(ISERROR(SEARCH("Edinburgh",AP52)))</formula>
    </cfRule>
    <cfRule type="containsText" dxfId="3400" priority="24" operator="containsText" text="Glasgow">
      <formula>NOT(ISERROR(SEARCH("Glasgow",AP52)))</formula>
    </cfRule>
  </conditionalFormatting>
  <conditionalFormatting sqref="AP26">
    <cfRule type="containsText" dxfId="3399" priority="55" operator="containsText" text="Dundee">
      <formula>NOT(ISERROR(SEARCH("Dundee",AP26)))</formula>
    </cfRule>
    <cfRule type="containsText" dxfId="3398" priority="56" operator="containsText" text="Aberdeen">
      <formula>NOT(ISERROR(SEARCH("Aberdeen",AP26)))</formula>
    </cfRule>
    <cfRule type="containsText" dxfId="3397" priority="57" operator="containsText" text="St Andrews">
      <formula>NOT(ISERROR(SEARCH("St Andrews",AP26)))</formula>
    </cfRule>
    <cfRule type="containsText" dxfId="3396" priority="58" operator="containsText" text="Strath">
      <formula>NOT(ISERROR(SEARCH("Strath",AP26)))</formula>
    </cfRule>
    <cfRule type="containsText" dxfId="3395" priority="59" operator="containsText" text="Edinburgh">
      <formula>NOT(ISERROR(SEARCH("Edinburgh",AP26)))</formula>
    </cfRule>
    <cfRule type="containsText" dxfId="3394" priority="60" operator="containsText" text="Glasgow">
      <formula>NOT(ISERROR(SEARCH("Glasgow",AP26)))</formula>
    </cfRule>
  </conditionalFormatting>
  <conditionalFormatting sqref="AP20">
    <cfRule type="containsText" dxfId="3393" priority="73" operator="containsText" text="Dundee">
      <formula>NOT(ISERROR(SEARCH("Dundee",AP20)))</formula>
    </cfRule>
    <cfRule type="containsText" dxfId="3392" priority="74" operator="containsText" text="Aberdeen">
      <formula>NOT(ISERROR(SEARCH("Aberdeen",AP20)))</formula>
    </cfRule>
    <cfRule type="containsText" dxfId="3391" priority="75" operator="containsText" text="St Andrews">
      <formula>NOT(ISERROR(SEARCH("St Andrews",AP20)))</formula>
    </cfRule>
    <cfRule type="containsText" dxfId="3390" priority="76" operator="containsText" text="Strath">
      <formula>NOT(ISERROR(SEARCH("Strath",AP20)))</formula>
    </cfRule>
    <cfRule type="containsText" dxfId="3389" priority="77" operator="containsText" text="Edinburgh">
      <formula>NOT(ISERROR(SEARCH("Edinburgh",AP20)))</formula>
    </cfRule>
    <cfRule type="containsText" dxfId="3388" priority="78" operator="containsText" text="Glasgow">
      <formula>NOT(ISERROR(SEARCH("Glasgow",AP20)))</formula>
    </cfRule>
  </conditionalFormatting>
  <conditionalFormatting sqref="AP58">
    <cfRule type="containsText" dxfId="3387" priority="1" operator="containsText" text="Dundee">
      <formula>NOT(ISERROR(SEARCH("Dundee",AP58)))</formula>
    </cfRule>
    <cfRule type="containsText" dxfId="3386" priority="2" operator="containsText" text="Aberdeen">
      <formula>NOT(ISERROR(SEARCH("Aberdeen",AP58)))</formula>
    </cfRule>
    <cfRule type="containsText" dxfId="3385" priority="3" operator="containsText" text="St Andrews">
      <formula>NOT(ISERROR(SEARCH("St Andrews",AP58)))</formula>
    </cfRule>
    <cfRule type="containsText" dxfId="3384" priority="4" operator="containsText" text="Strath">
      <formula>NOT(ISERROR(SEARCH("Strath",AP58)))</formula>
    </cfRule>
    <cfRule type="containsText" dxfId="3383" priority="5" operator="containsText" text="Edinburgh">
      <formula>NOT(ISERROR(SEARCH("Edinburgh",AP58)))</formula>
    </cfRule>
    <cfRule type="containsText" dxfId="3382" priority="6" operator="containsText" text="Glasgow">
      <formula>NOT(ISERROR(SEARCH("Glasgow",AP58)))</formula>
    </cfRule>
  </conditionalFormatting>
  <conditionalFormatting sqref="AP22">
    <cfRule type="containsText" dxfId="3381" priority="67" operator="containsText" text="Dundee">
      <formula>NOT(ISERROR(SEARCH("Dundee",AP22)))</formula>
    </cfRule>
    <cfRule type="containsText" dxfId="3380" priority="68" operator="containsText" text="Aberdeen">
      <formula>NOT(ISERROR(SEARCH("Aberdeen",AP22)))</formula>
    </cfRule>
    <cfRule type="containsText" dxfId="3379" priority="69" operator="containsText" text="St Andrews">
      <formula>NOT(ISERROR(SEARCH("St Andrews",AP22)))</formula>
    </cfRule>
    <cfRule type="containsText" dxfId="3378" priority="70" operator="containsText" text="Strath">
      <formula>NOT(ISERROR(SEARCH("Strath",AP22)))</formula>
    </cfRule>
    <cfRule type="containsText" dxfId="3377" priority="71" operator="containsText" text="Edinburgh">
      <formula>NOT(ISERROR(SEARCH("Edinburgh",AP22)))</formula>
    </cfRule>
    <cfRule type="containsText" dxfId="3376" priority="72" operator="containsText" text="Glasgow">
      <formula>NOT(ISERROR(SEARCH("Glasgow",AP22)))</formula>
    </cfRule>
  </conditionalFormatting>
  <conditionalFormatting sqref="AP24">
    <cfRule type="containsText" dxfId="3375" priority="61" operator="containsText" text="Dundee">
      <formula>NOT(ISERROR(SEARCH("Dundee",AP24)))</formula>
    </cfRule>
    <cfRule type="containsText" dxfId="3374" priority="62" operator="containsText" text="Aberdeen">
      <formula>NOT(ISERROR(SEARCH("Aberdeen",AP24)))</formula>
    </cfRule>
    <cfRule type="containsText" dxfId="3373" priority="63" operator="containsText" text="St Andrews">
      <formula>NOT(ISERROR(SEARCH("St Andrews",AP24)))</formula>
    </cfRule>
    <cfRule type="containsText" dxfId="3372" priority="64" operator="containsText" text="Strath">
      <formula>NOT(ISERROR(SEARCH("Strath",AP24)))</formula>
    </cfRule>
    <cfRule type="containsText" dxfId="3371" priority="65" operator="containsText" text="Edinburgh">
      <formula>NOT(ISERROR(SEARCH("Edinburgh",AP24)))</formula>
    </cfRule>
    <cfRule type="containsText" dxfId="3370" priority="66" operator="containsText" text="Glasgow">
      <formula>NOT(ISERROR(SEARCH("Glasgow",AP24)))</formula>
    </cfRule>
  </conditionalFormatting>
  <conditionalFormatting sqref="AP36">
    <cfRule type="containsText" dxfId="3369" priority="43" operator="containsText" text="Dundee">
      <formula>NOT(ISERROR(SEARCH("Dundee",AP36)))</formula>
    </cfRule>
    <cfRule type="containsText" dxfId="3368" priority="44" operator="containsText" text="Aberdeen">
      <formula>NOT(ISERROR(SEARCH("Aberdeen",AP36)))</formula>
    </cfRule>
    <cfRule type="containsText" dxfId="3367" priority="45" operator="containsText" text="St Andrews">
      <formula>NOT(ISERROR(SEARCH("St Andrews",AP36)))</formula>
    </cfRule>
    <cfRule type="containsText" dxfId="3366" priority="46" operator="containsText" text="Strath">
      <formula>NOT(ISERROR(SEARCH("Strath",AP36)))</formula>
    </cfRule>
    <cfRule type="containsText" dxfId="3365" priority="47" operator="containsText" text="Edinburgh">
      <formula>NOT(ISERROR(SEARCH("Edinburgh",AP36)))</formula>
    </cfRule>
    <cfRule type="containsText" dxfId="3364" priority="48" operator="containsText" text="Glasgow">
      <formula>NOT(ISERROR(SEARCH("Glasgow",AP36)))</formula>
    </cfRule>
  </conditionalFormatting>
  <conditionalFormatting sqref="AP38">
    <cfRule type="containsText" dxfId="3363" priority="37" operator="containsText" text="Dundee">
      <formula>NOT(ISERROR(SEARCH("Dundee",AP38)))</formula>
    </cfRule>
    <cfRule type="containsText" dxfId="3362" priority="38" operator="containsText" text="Aberdeen">
      <formula>NOT(ISERROR(SEARCH("Aberdeen",AP38)))</formula>
    </cfRule>
    <cfRule type="containsText" dxfId="3361" priority="39" operator="containsText" text="St Andrews">
      <formula>NOT(ISERROR(SEARCH("St Andrews",AP38)))</formula>
    </cfRule>
    <cfRule type="containsText" dxfId="3360" priority="40" operator="containsText" text="Strath">
      <formula>NOT(ISERROR(SEARCH("Strath",AP38)))</formula>
    </cfRule>
    <cfRule type="containsText" dxfId="3359" priority="41" operator="containsText" text="Edinburgh">
      <formula>NOT(ISERROR(SEARCH("Edinburgh",AP38)))</formula>
    </cfRule>
    <cfRule type="containsText" dxfId="3358" priority="42" operator="containsText" text="Glasgow">
      <formula>NOT(ISERROR(SEARCH("Glasgow",AP38)))</formula>
    </cfRule>
  </conditionalFormatting>
  <conditionalFormatting sqref="AP42">
    <cfRule type="containsText" dxfId="3357" priority="25" operator="containsText" text="Dundee">
      <formula>NOT(ISERROR(SEARCH("Dundee",AP42)))</formula>
    </cfRule>
    <cfRule type="containsText" dxfId="3356" priority="26" operator="containsText" text="Aberdeen">
      <formula>NOT(ISERROR(SEARCH("Aberdeen",AP42)))</formula>
    </cfRule>
    <cfRule type="containsText" dxfId="3355" priority="27" operator="containsText" text="St Andrews">
      <formula>NOT(ISERROR(SEARCH("St Andrews",AP42)))</formula>
    </cfRule>
    <cfRule type="containsText" dxfId="3354" priority="28" operator="containsText" text="Strath">
      <formula>NOT(ISERROR(SEARCH("Strath",AP42)))</formula>
    </cfRule>
    <cfRule type="containsText" dxfId="3353" priority="29" operator="containsText" text="Edinburgh">
      <formula>NOT(ISERROR(SEARCH("Edinburgh",AP42)))</formula>
    </cfRule>
    <cfRule type="containsText" dxfId="3352" priority="30" operator="containsText" text="Glasgow">
      <formula>NOT(ISERROR(SEARCH("Glasgow",AP42)))</formula>
    </cfRule>
  </conditionalFormatting>
  <conditionalFormatting sqref="AP54">
    <cfRule type="containsText" dxfId="3351" priority="13" operator="containsText" text="Dundee">
      <formula>NOT(ISERROR(SEARCH("Dundee",AP54)))</formula>
    </cfRule>
    <cfRule type="containsText" dxfId="3350" priority="14" operator="containsText" text="Aberdeen">
      <formula>NOT(ISERROR(SEARCH("Aberdeen",AP54)))</formula>
    </cfRule>
    <cfRule type="containsText" dxfId="3349" priority="15" operator="containsText" text="St Andrews">
      <formula>NOT(ISERROR(SEARCH("St Andrews",AP54)))</formula>
    </cfRule>
    <cfRule type="containsText" dxfId="3348" priority="16" operator="containsText" text="Strath">
      <formula>NOT(ISERROR(SEARCH("Strath",AP54)))</formula>
    </cfRule>
    <cfRule type="containsText" dxfId="3347" priority="17" operator="containsText" text="Edinburgh">
      <formula>NOT(ISERROR(SEARCH("Edinburgh",AP54)))</formula>
    </cfRule>
    <cfRule type="containsText" dxfId="3346" priority="18" operator="containsText" text="Glasgow">
      <formula>NOT(ISERROR(SEARCH("Glasgow",AP54)))</formula>
    </cfRule>
  </conditionalFormatting>
  <conditionalFormatting sqref="AP56">
    <cfRule type="containsText" dxfId="3345" priority="7" operator="containsText" text="Dundee">
      <formula>NOT(ISERROR(SEARCH("Dundee",AP56)))</formula>
    </cfRule>
    <cfRule type="containsText" dxfId="3344" priority="8" operator="containsText" text="Aberdeen">
      <formula>NOT(ISERROR(SEARCH("Aberdeen",AP56)))</formula>
    </cfRule>
    <cfRule type="containsText" dxfId="3343" priority="9" operator="containsText" text="St Andrews">
      <formula>NOT(ISERROR(SEARCH("St Andrews",AP56)))</formula>
    </cfRule>
    <cfRule type="containsText" dxfId="3342" priority="10" operator="containsText" text="Strath">
      <formula>NOT(ISERROR(SEARCH("Strath",AP56)))</formula>
    </cfRule>
    <cfRule type="containsText" dxfId="3341" priority="11" operator="containsText" text="Edinburgh">
      <formula>NOT(ISERROR(SEARCH("Edinburgh",AP56)))</formula>
    </cfRule>
    <cfRule type="containsText" dxfId="3340" priority="12" operator="containsText" text="Glasgow">
      <formula>NOT(ISERROR(SEARCH("Glasgow",AP56)))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AE52"/>
  <sheetViews>
    <sheetView zoomScale="55" zoomScaleNormal="55" workbookViewId="0">
      <selection activeCell="J41" sqref="J41"/>
    </sheetView>
  </sheetViews>
  <sheetFormatPr defaultColWidth="8.85546875" defaultRowHeight="15" x14ac:dyDescent="0.25"/>
  <cols>
    <col min="2" max="2" width="17" bestFit="1" customWidth="1"/>
    <col min="3" max="3" width="3.7109375" bestFit="1" customWidth="1"/>
    <col min="4" max="4" width="17.7109375" bestFit="1" customWidth="1"/>
    <col min="5" max="5" width="3.7109375" bestFit="1" customWidth="1"/>
    <col min="6" max="6" width="18.28515625" bestFit="1" customWidth="1"/>
    <col min="7" max="7" width="3.7109375" bestFit="1" customWidth="1"/>
    <col min="8" max="8" width="17.7109375" bestFit="1" customWidth="1"/>
    <col min="9" max="9" width="3.7109375" bestFit="1" customWidth="1"/>
    <col min="10" max="10" width="18.28515625" bestFit="1" customWidth="1"/>
    <col min="11" max="11" width="4.140625" bestFit="1" customWidth="1"/>
    <col min="12" max="12" width="18.28515625" bestFit="1" customWidth="1"/>
    <col min="13" max="13" width="4.140625" bestFit="1" customWidth="1"/>
    <col min="14" max="14" width="16.42578125" bestFit="1" customWidth="1"/>
    <col min="15" max="15" width="3.85546875" bestFit="1" customWidth="1"/>
    <col min="16" max="16" width="16" bestFit="1" customWidth="1"/>
    <col min="17" max="17" width="3.85546875" bestFit="1" customWidth="1"/>
    <col min="27" max="27" width="14.42578125" bestFit="1" customWidth="1"/>
  </cols>
  <sheetData>
    <row r="1" spans="1:28" x14ac:dyDescent="0.25">
      <c r="A1" s="19"/>
      <c r="B1" s="118" t="s">
        <v>68</v>
      </c>
      <c r="C1" s="118"/>
      <c r="D1" s="118"/>
      <c r="E1" s="118"/>
      <c r="F1" s="118"/>
      <c r="G1" s="118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28" x14ac:dyDescent="0.25">
      <c r="A2" s="19"/>
      <c r="B2" s="119" t="s">
        <v>69</v>
      </c>
      <c r="C2" s="119"/>
      <c r="D2" s="119"/>
      <c r="E2" s="119"/>
      <c r="F2" s="119"/>
      <c r="G2" s="1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28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28" x14ac:dyDescent="0.25">
      <c r="A4" s="19"/>
      <c r="B4" s="120" t="s">
        <v>106</v>
      </c>
      <c r="C4" s="120"/>
      <c r="D4" s="121" t="s">
        <v>52</v>
      </c>
      <c r="E4" s="121"/>
      <c r="F4" s="122" t="s">
        <v>53</v>
      </c>
      <c r="G4" s="122"/>
      <c r="H4" s="117" t="s">
        <v>55</v>
      </c>
      <c r="I4" s="117"/>
      <c r="J4" s="19"/>
      <c r="K4" s="19"/>
      <c r="L4" s="19"/>
      <c r="M4" s="19"/>
      <c r="N4" s="19"/>
      <c r="O4" s="19"/>
      <c r="P4" s="19"/>
      <c r="Q4" s="19"/>
      <c r="T4" s="2" t="s">
        <v>26</v>
      </c>
      <c r="U4" s="2" t="str">
        <f>B5</f>
        <v>Edinburgh 2</v>
      </c>
    </row>
    <row r="5" spans="1:28" x14ac:dyDescent="0.25">
      <c r="A5" s="19"/>
      <c r="B5" s="19" t="str">
        <f>'Pools Results'!AU4</f>
        <v>Edinburgh 2</v>
      </c>
      <c r="C5" s="19" t="str">
        <f>'[2]Pools Results and Playoffs'!AM35</f>
        <v>A</v>
      </c>
      <c r="D5" s="19" t="str">
        <f>'Pools Results'!AU9</f>
        <v>Strathclyde 2</v>
      </c>
      <c r="E5" s="19" t="str">
        <f>'[2]Pools Results and Playoffs'!AO35</f>
        <v>F</v>
      </c>
      <c r="F5" s="19" t="str">
        <f>'Pools Results'!AU14</f>
        <v>Aberdeen 1</v>
      </c>
      <c r="G5" s="19" t="str">
        <f>'[2]Pools Results and Playoffs'!AQ35</f>
        <v>K</v>
      </c>
      <c r="H5" s="19" t="str">
        <f>'Pools Results'!AU18</f>
        <v>Strathclyde 4</v>
      </c>
      <c r="I5" s="19" t="s">
        <v>41</v>
      </c>
      <c r="J5" s="19"/>
      <c r="K5" s="19"/>
      <c r="L5" s="19"/>
      <c r="M5" s="19"/>
      <c r="N5" s="19"/>
      <c r="O5" s="19"/>
      <c r="P5" s="19"/>
      <c r="Q5" s="19"/>
      <c r="T5" s="2" t="s">
        <v>32</v>
      </c>
      <c r="U5" s="2" t="str">
        <f t="shared" ref="U5:U8" si="0">B6</f>
        <v>St. Andrews 1</v>
      </c>
    </row>
    <row r="6" spans="1:28" x14ac:dyDescent="0.25">
      <c r="A6" s="19"/>
      <c r="B6" s="19" t="str">
        <f>'Pools Results'!AU5</f>
        <v>St. Andrews 1</v>
      </c>
      <c r="C6" s="19" t="str">
        <f>'[2]Pools Results and Playoffs'!AM36</f>
        <v>B</v>
      </c>
      <c r="D6" s="19" t="str">
        <f>'Pools Results'!AU10</f>
        <v>Glasgow 2</v>
      </c>
      <c r="E6" s="19" t="str">
        <f>'[2]Pools Results and Playoffs'!AO36</f>
        <v>G</v>
      </c>
      <c r="F6" s="19" t="str">
        <f>'Pools Results'!AU15</f>
        <v>Edinburgh 3</v>
      </c>
      <c r="G6" s="19" t="str">
        <f>'[2]Pools Results and Playoffs'!AQ36</f>
        <v>L</v>
      </c>
      <c r="H6" s="19" t="str">
        <f>'Pools Results'!AU19</f>
        <v>Glasgow 3</v>
      </c>
      <c r="I6" s="19" t="s">
        <v>42</v>
      </c>
      <c r="J6" s="19"/>
      <c r="K6" s="19"/>
      <c r="L6" s="19"/>
      <c r="M6" s="19"/>
      <c r="N6" s="19"/>
      <c r="O6" s="19"/>
      <c r="P6" s="19"/>
      <c r="Q6" s="19"/>
      <c r="T6" s="2" t="s">
        <v>33</v>
      </c>
      <c r="U6" s="2" t="str">
        <f t="shared" si="0"/>
        <v>Edinburgh 1</v>
      </c>
    </row>
    <row r="7" spans="1:28" x14ac:dyDescent="0.25">
      <c r="A7" s="19"/>
      <c r="B7" s="19" t="str">
        <f>'Pools Results'!AU6</f>
        <v>Edinburgh 1</v>
      </c>
      <c r="C7" s="19" t="str">
        <f>'[2]Pools Results and Playoffs'!AM37</f>
        <v>C</v>
      </c>
      <c r="D7" s="19" t="str">
        <f>'Pools Results'!AU11</f>
        <v>UHI 1</v>
      </c>
      <c r="E7" s="19" t="str">
        <f>'[2]Pools Results and Playoffs'!AO37</f>
        <v>H</v>
      </c>
      <c r="F7" s="19" t="str">
        <f>'Pools Results'!AU16</f>
        <v>St. Andrews 3</v>
      </c>
      <c r="G7" s="19" t="str">
        <f>'[2]Pools Results and Playoffs'!AQ37</f>
        <v>M</v>
      </c>
      <c r="H7" s="19" t="str">
        <f>'Pools Results'!AU20</f>
        <v>Dundee 1</v>
      </c>
      <c r="I7" s="19" t="s">
        <v>45</v>
      </c>
      <c r="J7" s="19"/>
      <c r="K7" s="19"/>
      <c r="L7" s="19"/>
      <c r="M7" s="19"/>
      <c r="N7" s="19"/>
      <c r="O7" s="19"/>
      <c r="P7" s="19"/>
      <c r="Q7" s="19"/>
      <c r="T7" s="2" t="s">
        <v>34</v>
      </c>
      <c r="U7" s="2" t="str">
        <f t="shared" si="0"/>
        <v>Strathclyde 1</v>
      </c>
    </row>
    <row r="8" spans="1:28" x14ac:dyDescent="0.25">
      <c r="A8" s="19"/>
      <c r="B8" s="19" t="str">
        <f>'Pools Results'!AU7</f>
        <v>Strathclyde 1</v>
      </c>
      <c r="C8" s="19" t="str">
        <f>'[2]Pools Results and Playoffs'!AM38</f>
        <v>D</v>
      </c>
      <c r="D8" s="19" t="str">
        <f>'Pools Results'!AU12</f>
        <v>St. Andrews 2</v>
      </c>
      <c r="E8" s="19" t="str">
        <f>'[2]Pools Results and Playoffs'!AO38</f>
        <v>I</v>
      </c>
      <c r="F8" s="19" t="str">
        <f>'Pools Results'!AU17</f>
        <v>Aberdeen 2</v>
      </c>
      <c r="G8" s="19" t="str">
        <f>'[2]Pools Results and Playoffs'!AQ38</f>
        <v>N</v>
      </c>
      <c r="H8" s="19" t="str">
        <f>'Pools Results'!AU21</f>
        <v>Dundee 2</v>
      </c>
      <c r="I8" s="19" t="s">
        <v>46</v>
      </c>
      <c r="J8" s="19"/>
      <c r="K8" s="19"/>
      <c r="L8" s="19"/>
      <c r="M8" s="19"/>
      <c r="N8" s="19"/>
      <c r="O8" s="19"/>
      <c r="P8" s="19"/>
      <c r="Q8" s="19"/>
      <c r="T8" s="2" t="s">
        <v>39</v>
      </c>
      <c r="U8" s="2" t="str">
        <f t="shared" si="0"/>
        <v>Glasgow 1</v>
      </c>
    </row>
    <row r="9" spans="1:28" x14ac:dyDescent="0.25">
      <c r="A9" s="19"/>
      <c r="B9" s="19" t="str">
        <f>'Pools Results'!AU8</f>
        <v>Glasgow 1</v>
      </c>
      <c r="C9" s="19" t="str">
        <f>'[2]Pools Results and Playoffs'!AM39</f>
        <v>E</v>
      </c>
      <c r="D9" s="19" t="str">
        <f>'Pools Results'!AU13</f>
        <v>Strathclyde 3</v>
      </c>
      <c r="E9" s="19" t="str">
        <f>'[2]Pools Results and Playoffs'!AO39</f>
        <v>J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T9" s="2" t="s">
        <v>40</v>
      </c>
      <c r="U9" s="2" t="str">
        <f>D5</f>
        <v>Strathclyde 2</v>
      </c>
    </row>
    <row r="10" spans="1:28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T10" s="2" t="s">
        <v>43</v>
      </c>
      <c r="U10" s="2" t="str">
        <f t="shared" ref="U10:U13" si="1">D6</f>
        <v>Glasgow 2</v>
      </c>
    </row>
    <row r="11" spans="1:28" ht="15.75" thickBot="1" x14ac:dyDescent="0.3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T11" s="2" t="s">
        <v>44</v>
      </c>
      <c r="U11" s="2" t="str">
        <f t="shared" si="1"/>
        <v>UHI 1</v>
      </c>
    </row>
    <row r="12" spans="1:28" x14ac:dyDescent="0.25">
      <c r="A12" s="123" t="s">
        <v>63</v>
      </c>
      <c r="B12" s="125" t="s">
        <v>64</v>
      </c>
      <c r="C12" s="125"/>
      <c r="D12" s="125"/>
      <c r="E12" s="125"/>
      <c r="F12" s="125" t="s">
        <v>65</v>
      </c>
      <c r="G12" s="125"/>
      <c r="H12" s="125"/>
      <c r="I12" s="125"/>
      <c r="J12" s="125" t="s">
        <v>66</v>
      </c>
      <c r="K12" s="125"/>
      <c r="L12" s="125"/>
      <c r="M12" s="125"/>
      <c r="N12" s="125" t="s">
        <v>67</v>
      </c>
      <c r="O12" s="125"/>
      <c r="P12" s="125"/>
      <c r="Q12" s="126"/>
      <c r="T12" s="2" t="s">
        <v>47</v>
      </c>
      <c r="U12" s="2" t="str">
        <f t="shared" si="1"/>
        <v>St. Andrews 2</v>
      </c>
    </row>
    <row r="13" spans="1:28" x14ac:dyDescent="0.25">
      <c r="A13" s="124"/>
      <c r="B13" s="127" t="str">
        <f>'[2]Information (Pools)'!H3</f>
        <v>Glasgow</v>
      </c>
      <c r="C13" s="127"/>
      <c r="D13" s="127"/>
      <c r="E13" s="127"/>
      <c r="F13" s="127" t="str">
        <f>'[2]Information (Pools)'!H5</f>
        <v>Strathclyde 1</v>
      </c>
      <c r="G13" s="127"/>
      <c r="H13" s="127"/>
      <c r="I13" s="127"/>
      <c r="J13" s="127" t="str">
        <f>'[2]Information (Pools)'!H7</f>
        <v>Edinburgh</v>
      </c>
      <c r="K13" s="127"/>
      <c r="L13" s="127"/>
      <c r="M13" s="127"/>
      <c r="N13" s="127" t="str">
        <f>'[2]Information (Pools)'!H9</f>
        <v>Strathclyde  2</v>
      </c>
      <c r="O13" s="127"/>
      <c r="P13" s="127"/>
      <c r="Q13" s="128"/>
      <c r="T13" s="2" t="s">
        <v>48</v>
      </c>
      <c r="U13" s="2" t="str">
        <f t="shared" si="1"/>
        <v>Strathclyde 3</v>
      </c>
    </row>
    <row r="14" spans="1:28" ht="15.75" thickBot="1" x14ac:dyDescent="0.3">
      <c r="A14" s="103" t="s">
        <v>27</v>
      </c>
      <c r="B14" s="129" t="str">
        <f>'[2]Information (Pools)'!I3</f>
        <v>Blue</v>
      </c>
      <c r="C14" s="129"/>
      <c r="D14" s="129" t="str">
        <f>'[2]Information (Pools)'!I4</f>
        <v>Red</v>
      </c>
      <c r="E14" s="129"/>
      <c r="F14" s="129" t="str">
        <f>'[2]Information (Pools)'!I5</f>
        <v>Blue</v>
      </c>
      <c r="G14" s="129"/>
      <c r="H14" s="129" t="str">
        <f>'[2]Information (Pools)'!I6</f>
        <v>White</v>
      </c>
      <c r="I14" s="129"/>
      <c r="J14" s="129" t="str">
        <f>'[2]Information (Pools)'!I7</f>
        <v>Blue</v>
      </c>
      <c r="K14" s="129"/>
      <c r="L14" s="129" t="str">
        <f>'[2]Information (Pools)'!I8</f>
        <v>White</v>
      </c>
      <c r="M14" s="129"/>
      <c r="N14" s="129" t="str">
        <f>'[2]Information (Pools)'!I9</f>
        <v>Blue</v>
      </c>
      <c r="O14" s="129"/>
      <c r="P14" s="129" t="str">
        <f>'[2]Information (Pools)'!I10</f>
        <v>Yellow</v>
      </c>
      <c r="Q14" s="130"/>
      <c r="T14" s="2" t="s">
        <v>35</v>
      </c>
      <c r="U14" s="2" t="str">
        <f>F5</f>
        <v>Aberdeen 1</v>
      </c>
    </row>
    <row r="15" spans="1:28" x14ac:dyDescent="0.25">
      <c r="A15" s="12">
        <v>1</v>
      </c>
      <c r="B15" s="13" t="str">
        <f>IFERROR(INDEX($B$5:$B$9,MATCH($C15,$C$5:$C$9,0)), "")</f>
        <v>Edinburgh 2</v>
      </c>
      <c r="C15" s="102" t="s">
        <v>26</v>
      </c>
      <c r="D15" s="13" t="str">
        <f>IFERROR(INDEX($B$5:$B$9,MATCH($E15,$C$5:$C$9,0)), "")</f>
        <v>St. Andrews 1</v>
      </c>
      <c r="E15" s="102" t="s">
        <v>32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  <c r="T15" s="2" t="s">
        <v>36</v>
      </c>
      <c r="U15" s="2" t="str">
        <f t="shared" ref="U15:U18" si="2">F6</f>
        <v>Edinburgh 3</v>
      </c>
      <c r="X15" t="str">
        <f>C15</f>
        <v>A</v>
      </c>
      <c r="Y15" s="19" t="str">
        <f>E15</f>
        <v>B</v>
      </c>
      <c r="AA15" t="str">
        <f>B5</f>
        <v>Edinburgh 2</v>
      </c>
      <c r="AB15" s="19" t="str">
        <f>C5</f>
        <v>A</v>
      </c>
    </row>
    <row r="16" spans="1:28" x14ac:dyDescent="0.25">
      <c r="A16" s="15">
        <v>2</v>
      </c>
      <c r="B16" s="13" t="str">
        <f t="shared" ref="B16:D50" si="3">IFERROR(INDEX($B$5:$B$9,MATCH($C16,$C$5:$C$9,0)), "")</f>
        <v/>
      </c>
      <c r="C16" s="24"/>
      <c r="D16" s="13" t="str">
        <f t="shared" ref="D16:D47" si="4">IFERROR(INDEX($B$5:$B$9,MATCH($E16,$C$5:$C$9,0)), "")</f>
        <v/>
      </c>
      <c r="E16" s="24"/>
      <c r="F16" s="13" t="str">
        <f>IFERROR(INDEX($D$5:$D$9,MATCH($G16,$E$5:$E$9,0)), "")</f>
        <v>Strathclyde 2</v>
      </c>
      <c r="G16" s="24" t="s">
        <v>40</v>
      </c>
      <c r="H16" s="13" t="str">
        <f>IFERROR(INDEX($D$5:$D$9,MATCH($I16,$E$5:$E$9,0)), "")</f>
        <v>Glasgow 2</v>
      </c>
      <c r="I16" s="24" t="s">
        <v>43</v>
      </c>
      <c r="J16" s="16"/>
      <c r="K16" s="16"/>
      <c r="L16" s="16"/>
      <c r="M16" s="16"/>
      <c r="N16" s="16"/>
      <c r="O16" s="16"/>
      <c r="P16" s="16"/>
      <c r="Q16" s="17"/>
      <c r="T16" s="2" t="s">
        <v>37</v>
      </c>
      <c r="U16" s="2" t="str">
        <f t="shared" si="2"/>
        <v>St. Andrews 3</v>
      </c>
      <c r="X16" s="19" t="str">
        <f>G16</f>
        <v>F</v>
      </c>
      <c r="Y16" s="19" t="str">
        <f>I16</f>
        <v>G</v>
      </c>
      <c r="Z16" s="19"/>
      <c r="AA16" s="19" t="str">
        <f t="shared" ref="AA16:AB16" si="5">B6</f>
        <v>St. Andrews 1</v>
      </c>
      <c r="AB16" s="19" t="str">
        <f t="shared" si="5"/>
        <v>B</v>
      </c>
    </row>
    <row r="17" spans="1:31" x14ac:dyDescent="0.25">
      <c r="A17" s="15">
        <v>3</v>
      </c>
      <c r="B17" s="13" t="str">
        <f t="shared" si="3"/>
        <v/>
      </c>
      <c r="C17" s="24"/>
      <c r="D17" s="13" t="str">
        <f t="shared" si="4"/>
        <v/>
      </c>
      <c r="E17" s="24"/>
      <c r="F17" s="13" t="str">
        <f t="shared" ref="F17:F48" si="6">IFERROR(INDEX($D$5:$D$9,MATCH($G17,$E$5:$E$9,0)), "")</f>
        <v/>
      </c>
      <c r="G17" s="24"/>
      <c r="H17" s="13" t="str">
        <f t="shared" ref="H17:H48" si="7">IFERROR(INDEX($D$5:$D$9,MATCH($I17,$E$5:$E$9,0)), "")</f>
        <v/>
      </c>
      <c r="I17" s="24"/>
      <c r="J17" s="16" t="str">
        <f>IFERROR(INDEX($F$5:$F$9,MATCH($K17,$G$5:$G$9,0)), "")</f>
        <v>Aberdeen 1</v>
      </c>
      <c r="K17" s="24" t="s">
        <v>35</v>
      </c>
      <c r="L17" s="16" t="str">
        <f>IFERROR(INDEX($F$5:$F$9,MATCH($M17,$G$5:$G$9,0)), "")</f>
        <v>Edinburgh 3</v>
      </c>
      <c r="M17" s="24" t="s">
        <v>36</v>
      </c>
      <c r="N17" s="16"/>
      <c r="O17" s="16"/>
      <c r="P17" s="16"/>
      <c r="Q17" s="17"/>
      <c r="T17" s="2" t="s">
        <v>38</v>
      </c>
      <c r="U17" s="2" t="str">
        <f t="shared" si="2"/>
        <v>Aberdeen 2</v>
      </c>
      <c r="X17" s="19" t="str">
        <f>K17</f>
        <v>K</v>
      </c>
      <c r="Y17" s="19" t="str">
        <f>M17</f>
        <v>L</v>
      </c>
      <c r="Z17" s="19"/>
      <c r="AA17" s="19" t="str">
        <f t="shared" ref="AA17:AB17" si="8">B7</f>
        <v>Edinburgh 1</v>
      </c>
      <c r="AB17" s="19" t="str">
        <f t="shared" si="8"/>
        <v>C</v>
      </c>
    </row>
    <row r="18" spans="1:31" x14ac:dyDescent="0.25">
      <c r="A18" s="15">
        <v>4</v>
      </c>
      <c r="B18" s="13" t="str">
        <f t="shared" si="3"/>
        <v/>
      </c>
      <c r="C18" s="24"/>
      <c r="D18" s="13" t="str">
        <f t="shared" si="4"/>
        <v/>
      </c>
      <c r="E18" s="24"/>
      <c r="F18" s="13" t="str">
        <f t="shared" si="6"/>
        <v/>
      </c>
      <c r="G18" s="24"/>
      <c r="H18" s="13" t="str">
        <f t="shared" si="7"/>
        <v/>
      </c>
      <c r="I18" s="24"/>
      <c r="J18" s="16" t="str">
        <f t="shared" ref="J18:J43" si="9">IFERROR(INDEX($F$5:$F$9,MATCH($K18,$G$5:$G$9,0)), "")</f>
        <v/>
      </c>
      <c r="K18" s="24"/>
      <c r="L18" s="16" t="str">
        <f t="shared" ref="L18:L43" si="10">IFERROR(INDEX($F$5:$F$9,MATCH($M18,$G$5:$G$9,0)), "")</f>
        <v/>
      </c>
      <c r="M18" s="24"/>
      <c r="N18" s="16" t="str">
        <f>IFERROR(INDEX($H$5:$H$9,MATCH($O18,$I$5:$I$9,0)), "")</f>
        <v>Strathclyde 4</v>
      </c>
      <c r="O18" s="24" t="s">
        <v>41</v>
      </c>
      <c r="P18" s="16" t="str">
        <f>IFERROR(INDEX($H$5:$H$9,MATCH($Q18,$I$5:$I$9,0)), "")</f>
        <v>Glasgow 3</v>
      </c>
      <c r="Q18" s="77" t="s">
        <v>42</v>
      </c>
      <c r="T18" s="2" t="s">
        <v>41</v>
      </c>
      <c r="U18" s="2">
        <f t="shared" si="2"/>
        <v>0</v>
      </c>
      <c r="X18" s="19" t="str">
        <f>O18</f>
        <v>O</v>
      </c>
      <c r="Y18" s="19" t="str">
        <f>Q18</f>
        <v>P</v>
      </c>
      <c r="Z18" s="19"/>
      <c r="AA18" s="19" t="str">
        <f t="shared" ref="AA18:AB18" si="11">B8</f>
        <v>Strathclyde 1</v>
      </c>
      <c r="AB18" s="19" t="str">
        <f t="shared" si="11"/>
        <v>D</v>
      </c>
      <c r="AD18" s="19"/>
      <c r="AE18" s="19"/>
    </row>
    <row r="19" spans="1:31" x14ac:dyDescent="0.25">
      <c r="A19" s="15">
        <v>5</v>
      </c>
      <c r="B19" s="13" t="str">
        <f t="shared" si="3"/>
        <v>Edinburgh 1</v>
      </c>
      <c r="C19" s="24" t="s">
        <v>33</v>
      </c>
      <c r="D19" s="13" t="str">
        <f t="shared" si="4"/>
        <v>St. Andrews 1</v>
      </c>
      <c r="E19" s="24" t="s">
        <v>32</v>
      </c>
      <c r="F19" s="13" t="str">
        <f t="shared" si="6"/>
        <v/>
      </c>
      <c r="G19" s="24"/>
      <c r="H19" s="13" t="str">
        <f t="shared" si="7"/>
        <v/>
      </c>
      <c r="I19" s="24"/>
      <c r="J19" s="16" t="str">
        <f t="shared" si="9"/>
        <v/>
      </c>
      <c r="K19" s="24"/>
      <c r="L19" s="16" t="str">
        <f t="shared" si="10"/>
        <v/>
      </c>
      <c r="M19" s="24"/>
      <c r="N19" s="16" t="str">
        <f t="shared" ref="N19:N41" si="12">IFERROR(INDEX($H$5:$H$9,MATCH($O19,$I$5:$I$9,0)), "")</f>
        <v/>
      </c>
      <c r="O19" s="24"/>
      <c r="P19" s="16" t="str">
        <f t="shared" ref="P19:P41" si="13">IFERROR(INDEX($H$5:$H$9,MATCH($Q19,$I$5:$I$9,0)), "")</f>
        <v/>
      </c>
      <c r="Q19" s="77"/>
      <c r="T19" s="2" t="s">
        <v>42</v>
      </c>
      <c r="U19" s="2" t="str">
        <f>H5</f>
        <v>Strathclyde 4</v>
      </c>
      <c r="X19" s="19" t="str">
        <f t="shared" ref="X19" si="14">C19</f>
        <v>C</v>
      </c>
      <c r="Y19" s="19" t="str">
        <f t="shared" ref="Y19" si="15">E19</f>
        <v>B</v>
      </c>
      <c r="Z19" s="19"/>
      <c r="AA19" s="19" t="str">
        <f t="shared" ref="AA19:AB19" si="16">B9</f>
        <v>Glasgow 1</v>
      </c>
      <c r="AB19" s="19" t="str">
        <f t="shared" si="16"/>
        <v>E</v>
      </c>
      <c r="AD19" s="19"/>
      <c r="AE19" s="19"/>
    </row>
    <row r="20" spans="1:31" x14ac:dyDescent="0.25">
      <c r="A20" s="15">
        <v>6</v>
      </c>
      <c r="B20" s="13" t="str">
        <f t="shared" si="3"/>
        <v/>
      </c>
      <c r="C20" s="24"/>
      <c r="D20" s="13" t="str">
        <f t="shared" si="4"/>
        <v/>
      </c>
      <c r="E20" s="24"/>
      <c r="F20" s="13" t="str">
        <f t="shared" si="6"/>
        <v>UHI 1</v>
      </c>
      <c r="G20" s="24" t="s">
        <v>44</v>
      </c>
      <c r="H20" s="13" t="str">
        <f t="shared" si="7"/>
        <v>Glasgow 2</v>
      </c>
      <c r="I20" s="24" t="s">
        <v>43</v>
      </c>
      <c r="J20" s="16" t="str">
        <f t="shared" si="9"/>
        <v/>
      </c>
      <c r="K20" s="24"/>
      <c r="L20" s="16" t="str">
        <f t="shared" si="10"/>
        <v/>
      </c>
      <c r="M20" s="24"/>
      <c r="N20" s="16" t="str">
        <f t="shared" si="12"/>
        <v/>
      </c>
      <c r="O20" s="24"/>
      <c r="P20" s="16" t="str">
        <f t="shared" si="13"/>
        <v/>
      </c>
      <c r="Q20" s="77"/>
      <c r="T20" s="2" t="s">
        <v>45</v>
      </c>
      <c r="U20" s="2" t="str">
        <f t="shared" ref="U20:U22" si="17">H6</f>
        <v>Glasgow 3</v>
      </c>
      <c r="X20" s="19" t="str">
        <f t="shared" ref="X20" si="18">G20</f>
        <v>H</v>
      </c>
      <c r="Y20" s="19" t="str">
        <f t="shared" ref="Y20" si="19">I20</f>
        <v>G</v>
      </c>
      <c r="Z20" s="19"/>
      <c r="AA20" s="19" t="str">
        <f>D5</f>
        <v>Strathclyde 2</v>
      </c>
      <c r="AB20" s="19" t="str">
        <f>E5</f>
        <v>F</v>
      </c>
      <c r="AD20" s="19"/>
      <c r="AE20" s="19"/>
    </row>
    <row r="21" spans="1:31" x14ac:dyDescent="0.25">
      <c r="A21" s="15">
        <v>7</v>
      </c>
      <c r="B21" s="13" t="str">
        <f t="shared" si="3"/>
        <v/>
      </c>
      <c r="C21" s="24"/>
      <c r="D21" s="13" t="str">
        <f t="shared" si="4"/>
        <v/>
      </c>
      <c r="E21" s="24"/>
      <c r="F21" s="13" t="str">
        <f t="shared" si="6"/>
        <v/>
      </c>
      <c r="G21" s="24"/>
      <c r="H21" s="13" t="str">
        <f t="shared" si="7"/>
        <v/>
      </c>
      <c r="I21" s="24"/>
      <c r="J21" s="16" t="str">
        <f t="shared" si="9"/>
        <v>Aberdeen 1</v>
      </c>
      <c r="K21" s="24" t="s">
        <v>35</v>
      </c>
      <c r="L21" s="16" t="str">
        <f t="shared" si="10"/>
        <v>St. Andrews 3</v>
      </c>
      <c r="M21" s="24" t="s">
        <v>37</v>
      </c>
      <c r="N21" s="16" t="str">
        <f t="shared" si="12"/>
        <v/>
      </c>
      <c r="O21" s="24"/>
      <c r="P21" s="16" t="str">
        <f t="shared" si="13"/>
        <v/>
      </c>
      <c r="Q21" s="77"/>
      <c r="T21" s="2" t="s">
        <v>46</v>
      </c>
      <c r="U21" s="2" t="str">
        <f t="shared" si="17"/>
        <v>Dundee 1</v>
      </c>
      <c r="X21" s="19" t="str">
        <f t="shared" ref="X21" si="20">K21</f>
        <v>K</v>
      </c>
      <c r="Y21" s="19" t="str">
        <f t="shared" ref="Y21" si="21">M21</f>
        <v>M</v>
      </c>
      <c r="Z21" s="19"/>
      <c r="AA21" s="19" t="str">
        <f t="shared" ref="AA21:AB24" si="22">D6</f>
        <v>Glasgow 2</v>
      </c>
      <c r="AB21" s="19" t="str">
        <f t="shared" si="22"/>
        <v>G</v>
      </c>
      <c r="AD21" s="19"/>
      <c r="AE21" s="19"/>
    </row>
    <row r="22" spans="1:31" x14ac:dyDescent="0.25">
      <c r="A22" s="15">
        <v>8</v>
      </c>
      <c r="B22" s="13" t="str">
        <f t="shared" si="3"/>
        <v/>
      </c>
      <c r="C22" s="24"/>
      <c r="D22" s="13" t="str">
        <f t="shared" si="4"/>
        <v/>
      </c>
      <c r="E22" s="24"/>
      <c r="F22" s="13" t="str">
        <f t="shared" si="6"/>
        <v/>
      </c>
      <c r="G22" s="24"/>
      <c r="H22" s="13" t="str">
        <f t="shared" si="7"/>
        <v/>
      </c>
      <c r="I22" s="24"/>
      <c r="J22" s="16" t="str">
        <f t="shared" si="9"/>
        <v/>
      </c>
      <c r="K22" s="24"/>
      <c r="L22" s="16" t="str">
        <f t="shared" si="10"/>
        <v/>
      </c>
      <c r="M22" s="24"/>
      <c r="N22" s="16" t="str">
        <f t="shared" si="12"/>
        <v>Strathclyde 4</v>
      </c>
      <c r="O22" s="24" t="s">
        <v>41</v>
      </c>
      <c r="P22" s="16" t="str">
        <f t="shared" si="13"/>
        <v>Dundee 1</v>
      </c>
      <c r="Q22" s="77" t="s">
        <v>45</v>
      </c>
      <c r="T22" s="2" t="s">
        <v>49</v>
      </c>
      <c r="U22" s="2" t="str">
        <f t="shared" si="17"/>
        <v>Dundee 2</v>
      </c>
      <c r="X22" s="19" t="str">
        <f t="shared" ref="X22" si="23">O22</f>
        <v>O</v>
      </c>
      <c r="Y22" s="19" t="str">
        <f t="shared" ref="Y22" si="24">Q22</f>
        <v>Q</v>
      </c>
      <c r="Z22" s="19"/>
      <c r="AA22" s="19" t="str">
        <f t="shared" si="22"/>
        <v>UHI 1</v>
      </c>
      <c r="AB22" s="19" t="str">
        <f t="shared" si="22"/>
        <v>H</v>
      </c>
      <c r="AD22" s="19"/>
      <c r="AE22" s="19"/>
    </row>
    <row r="23" spans="1:31" x14ac:dyDescent="0.25">
      <c r="A23" s="15">
        <v>9</v>
      </c>
      <c r="B23" s="13" t="str">
        <f t="shared" si="3"/>
        <v>Edinburgh 1</v>
      </c>
      <c r="C23" s="24" t="s">
        <v>33</v>
      </c>
      <c r="D23" s="13" t="str">
        <f t="shared" si="4"/>
        <v>Strathclyde 1</v>
      </c>
      <c r="E23" s="24" t="s">
        <v>34</v>
      </c>
      <c r="F23" s="13" t="str">
        <f t="shared" si="6"/>
        <v/>
      </c>
      <c r="G23" s="24"/>
      <c r="H23" s="13" t="str">
        <f t="shared" si="7"/>
        <v/>
      </c>
      <c r="I23" s="24"/>
      <c r="J23" s="16" t="str">
        <f t="shared" si="9"/>
        <v/>
      </c>
      <c r="K23" s="24"/>
      <c r="L23" s="16" t="str">
        <f t="shared" si="10"/>
        <v/>
      </c>
      <c r="M23" s="24"/>
      <c r="N23" s="16" t="str">
        <f t="shared" si="12"/>
        <v/>
      </c>
      <c r="O23" s="24"/>
      <c r="P23" s="16" t="str">
        <f t="shared" si="13"/>
        <v/>
      </c>
      <c r="Q23" s="77"/>
      <c r="X23" s="19" t="str">
        <f t="shared" ref="X23" si="25">C23</f>
        <v>C</v>
      </c>
      <c r="Y23" s="19" t="str">
        <f t="shared" ref="Y23" si="26">E23</f>
        <v>D</v>
      </c>
      <c r="Z23" s="19"/>
      <c r="AA23" s="19" t="str">
        <f t="shared" si="22"/>
        <v>St. Andrews 2</v>
      </c>
      <c r="AB23" s="19" t="str">
        <f t="shared" si="22"/>
        <v>I</v>
      </c>
      <c r="AD23" s="19"/>
      <c r="AE23" s="19"/>
    </row>
    <row r="24" spans="1:31" x14ac:dyDescent="0.25">
      <c r="A24" s="15">
        <v>10</v>
      </c>
      <c r="B24" s="13" t="str">
        <f t="shared" si="3"/>
        <v/>
      </c>
      <c r="C24" s="24"/>
      <c r="D24" s="13" t="str">
        <f t="shared" si="4"/>
        <v/>
      </c>
      <c r="E24" s="24"/>
      <c r="F24" s="13" t="str">
        <f t="shared" si="6"/>
        <v>UHI 1</v>
      </c>
      <c r="G24" s="24" t="s">
        <v>44</v>
      </c>
      <c r="H24" s="13" t="str">
        <f t="shared" si="7"/>
        <v>St. Andrews 2</v>
      </c>
      <c r="I24" s="24" t="s">
        <v>47</v>
      </c>
      <c r="J24" s="16" t="str">
        <f t="shared" si="9"/>
        <v/>
      </c>
      <c r="K24" s="24"/>
      <c r="L24" s="16" t="str">
        <f t="shared" si="10"/>
        <v/>
      </c>
      <c r="M24" s="24"/>
      <c r="N24" s="16" t="str">
        <f t="shared" si="12"/>
        <v/>
      </c>
      <c r="O24" s="24"/>
      <c r="P24" s="16" t="str">
        <f t="shared" si="13"/>
        <v/>
      </c>
      <c r="Q24" s="77"/>
      <c r="X24" s="19" t="str">
        <f t="shared" ref="X24" si="27">G24</f>
        <v>H</v>
      </c>
      <c r="Y24" s="19" t="str">
        <f t="shared" ref="Y24" si="28">I24</f>
        <v>I</v>
      </c>
      <c r="Z24" s="19"/>
      <c r="AA24" s="19" t="str">
        <f t="shared" si="22"/>
        <v>Strathclyde 3</v>
      </c>
      <c r="AB24" s="19" t="str">
        <f t="shared" si="22"/>
        <v>J</v>
      </c>
      <c r="AD24" s="19"/>
      <c r="AE24" s="19"/>
    </row>
    <row r="25" spans="1:31" x14ac:dyDescent="0.25">
      <c r="A25" s="15">
        <v>11</v>
      </c>
      <c r="B25" s="13" t="str">
        <f t="shared" si="3"/>
        <v/>
      </c>
      <c r="C25" s="24"/>
      <c r="D25" s="13" t="str">
        <f t="shared" si="4"/>
        <v/>
      </c>
      <c r="E25" s="24"/>
      <c r="F25" s="13" t="str">
        <f t="shared" si="6"/>
        <v/>
      </c>
      <c r="G25" s="24"/>
      <c r="H25" s="13" t="str">
        <f t="shared" si="7"/>
        <v/>
      </c>
      <c r="I25" s="24"/>
      <c r="J25" s="16" t="str">
        <f t="shared" si="9"/>
        <v>Aberdeen 2</v>
      </c>
      <c r="K25" s="24" t="s">
        <v>38</v>
      </c>
      <c r="L25" s="16" t="str">
        <f t="shared" si="10"/>
        <v>St. Andrews 3</v>
      </c>
      <c r="M25" s="24" t="s">
        <v>37</v>
      </c>
      <c r="N25" s="16" t="str">
        <f t="shared" si="12"/>
        <v/>
      </c>
      <c r="O25" s="24"/>
      <c r="P25" s="16" t="str">
        <f t="shared" si="13"/>
        <v/>
      </c>
      <c r="Q25" s="77"/>
      <c r="X25" s="19" t="str">
        <f t="shared" ref="X25" si="29">K25</f>
        <v>N</v>
      </c>
      <c r="Y25" s="19" t="str">
        <f t="shared" ref="Y25" si="30">M25</f>
        <v>M</v>
      </c>
      <c r="Z25" s="19"/>
      <c r="AA25" s="19" t="str">
        <f>F5</f>
        <v>Aberdeen 1</v>
      </c>
      <c r="AB25" s="19" t="str">
        <f>G5</f>
        <v>K</v>
      </c>
      <c r="AD25" s="19"/>
      <c r="AE25" s="19"/>
    </row>
    <row r="26" spans="1:31" x14ac:dyDescent="0.25">
      <c r="A26" s="15">
        <v>12</v>
      </c>
      <c r="B26" s="13" t="str">
        <f t="shared" si="3"/>
        <v/>
      </c>
      <c r="C26" s="24"/>
      <c r="D26" s="13" t="str">
        <f t="shared" si="4"/>
        <v/>
      </c>
      <c r="E26" s="24"/>
      <c r="F26" s="13" t="str">
        <f t="shared" si="6"/>
        <v/>
      </c>
      <c r="G26" s="24"/>
      <c r="H26" s="13" t="str">
        <f t="shared" si="7"/>
        <v/>
      </c>
      <c r="I26" s="24"/>
      <c r="J26" s="16" t="str">
        <f t="shared" si="9"/>
        <v/>
      </c>
      <c r="K26" s="24"/>
      <c r="L26" s="16" t="str">
        <f t="shared" si="10"/>
        <v/>
      </c>
      <c r="M26" s="24"/>
      <c r="N26" s="16" t="str">
        <f t="shared" si="12"/>
        <v>Dundee 2</v>
      </c>
      <c r="O26" s="24" t="s">
        <v>46</v>
      </c>
      <c r="P26" s="16" t="str">
        <f t="shared" si="13"/>
        <v>Dundee 1</v>
      </c>
      <c r="Q26" s="77" t="s">
        <v>45</v>
      </c>
      <c r="X26" s="19" t="str">
        <f t="shared" ref="X26" si="31">O26</f>
        <v>R</v>
      </c>
      <c r="Y26" s="19" t="str">
        <f t="shared" ref="Y26" si="32">Q26</f>
        <v>Q</v>
      </c>
      <c r="Z26" s="19"/>
      <c r="AA26" s="19" t="str">
        <f t="shared" ref="AA26:AA28" si="33">F6</f>
        <v>Edinburgh 3</v>
      </c>
      <c r="AB26" s="19" t="str">
        <f t="shared" ref="AB26:AB28" si="34">G6</f>
        <v>L</v>
      </c>
      <c r="AD26" s="19"/>
      <c r="AE26" s="19"/>
    </row>
    <row r="27" spans="1:31" x14ac:dyDescent="0.25">
      <c r="A27" s="15">
        <v>13</v>
      </c>
      <c r="B27" s="13" t="str">
        <f t="shared" si="3"/>
        <v>Glasgow 1</v>
      </c>
      <c r="C27" s="24" t="s">
        <v>39</v>
      </c>
      <c r="D27" s="13" t="str">
        <f t="shared" si="4"/>
        <v>Strathclyde 1</v>
      </c>
      <c r="E27" s="24" t="s">
        <v>34</v>
      </c>
      <c r="F27" s="13" t="str">
        <f t="shared" si="6"/>
        <v/>
      </c>
      <c r="G27" s="24"/>
      <c r="H27" s="13" t="str">
        <f t="shared" si="7"/>
        <v/>
      </c>
      <c r="I27" s="24"/>
      <c r="J27" s="16" t="str">
        <f t="shared" si="9"/>
        <v/>
      </c>
      <c r="K27" s="24"/>
      <c r="L27" s="16" t="str">
        <f t="shared" si="10"/>
        <v/>
      </c>
      <c r="M27" s="24"/>
      <c r="N27" s="16" t="str">
        <f t="shared" si="12"/>
        <v/>
      </c>
      <c r="O27" s="24"/>
      <c r="P27" s="16" t="str">
        <f t="shared" si="13"/>
        <v/>
      </c>
      <c r="Q27" s="77"/>
      <c r="X27" s="19" t="str">
        <f t="shared" ref="X27" si="35">C27</f>
        <v>E</v>
      </c>
      <c r="Y27" s="19" t="str">
        <f t="shared" ref="Y27" si="36">E27</f>
        <v>D</v>
      </c>
      <c r="Z27" s="19"/>
      <c r="AA27" s="19" t="str">
        <f t="shared" si="33"/>
        <v>St. Andrews 3</v>
      </c>
      <c r="AB27" s="19" t="str">
        <f t="shared" si="34"/>
        <v>M</v>
      </c>
      <c r="AD27" s="19"/>
      <c r="AE27" s="19"/>
    </row>
    <row r="28" spans="1:31" x14ac:dyDescent="0.25">
      <c r="A28" s="15">
        <v>14</v>
      </c>
      <c r="B28" s="13" t="str">
        <f t="shared" si="3"/>
        <v/>
      </c>
      <c r="C28" s="24"/>
      <c r="D28" s="13" t="str">
        <f t="shared" si="4"/>
        <v/>
      </c>
      <c r="E28" s="24"/>
      <c r="F28" s="13" t="str">
        <f t="shared" si="6"/>
        <v>Strathclyde 3</v>
      </c>
      <c r="G28" s="24" t="s">
        <v>48</v>
      </c>
      <c r="H28" s="13" t="str">
        <f t="shared" si="7"/>
        <v>St. Andrews 2</v>
      </c>
      <c r="I28" s="24" t="s">
        <v>47</v>
      </c>
      <c r="J28" s="16" t="str">
        <f t="shared" si="9"/>
        <v/>
      </c>
      <c r="K28" s="24"/>
      <c r="L28" s="16" t="str">
        <f t="shared" si="10"/>
        <v/>
      </c>
      <c r="M28" s="24"/>
      <c r="N28" s="16" t="str">
        <f t="shared" si="12"/>
        <v/>
      </c>
      <c r="O28" s="24"/>
      <c r="P28" s="16" t="str">
        <f t="shared" si="13"/>
        <v/>
      </c>
      <c r="Q28" s="77"/>
      <c r="X28" s="19" t="str">
        <f t="shared" ref="X28" si="37">G28</f>
        <v>J</v>
      </c>
      <c r="Y28" s="19" t="str">
        <f t="shared" ref="Y28" si="38">I28</f>
        <v>I</v>
      </c>
      <c r="Z28" s="19"/>
      <c r="AA28" s="19" t="str">
        <f t="shared" si="33"/>
        <v>Aberdeen 2</v>
      </c>
      <c r="AB28" s="19" t="str">
        <f t="shared" si="34"/>
        <v>N</v>
      </c>
      <c r="AD28" s="19"/>
      <c r="AE28" s="19"/>
    </row>
    <row r="29" spans="1:31" x14ac:dyDescent="0.25">
      <c r="A29" s="15">
        <v>15</v>
      </c>
      <c r="B29" s="13" t="str">
        <f t="shared" si="3"/>
        <v/>
      </c>
      <c r="C29" s="24"/>
      <c r="D29" s="13" t="str">
        <f t="shared" si="4"/>
        <v/>
      </c>
      <c r="E29" s="24"/>
      <c r="F29" s="13" t="str">
        <f t="shared" si="6"/>
        <v/>
      </c>
      <c r="G29" s="24"/>
      <c r="H29" s="13" t="str">
        <f t="shared" si="7"/>
        <v/>
      </c>
      <c r="I29" s="24"/>
      <c r="J29" s="16" t="str">
        <f t="shared" si="9"/>
        <v>Aberdeen 2</v>
      </c>
      <c r="K29" s="24" t="s">
        <v>38</v>
      </c>
      <c r="L29" s="16" t="str">
        <f t="shared" si="10"/>
        <v>Aberdeen 1</v>
      </c>
      <c r="M29" s="24" t="s">
        <v>35</v>
      </c>
      <c r="N29" s="16" t="str">
        <f t="shared" si="12"/>
        <v/>
      </c>
      <c r="O29" s="24"/>
      <c r="P29" s="16" t="str">
        <f t="shared" si="13"/>
        <v/>
      </c>
      <c r="Q29" s="77"/>
      <c r="X29" s="19" t="str">
        <f t="shared" ref="X29" si="39">K29</f>
        <v>N</v>
      </c>
      <c r="Y29" s="19" t="str">
        <f t="shared" ref="Y29" si="40">M29</f>
        <v>K</v>
      </c>
      <c r="Z29" s="19"/>
      <c r="AA29" s="19" t="str">
        <f t="shared" ref="AA29:AB32" si="41">H5</f>
        <v>Strathclyde 4</v>
      </c>
      <c r="AB29" t="str">
        <f t="shared" si="41"/>
        <v>O</v>
      </c>
      <c r="AD29" s="19"/>
      <c r="AE29" s="19"/>
    </row>
    <row r="30" spans="1:31" x14ac:dyDescent="0.25">
      <c r="A30" s="15">
        <v>16</v>
      </c>
      <c r="B30" s="13" t="str">
        <f t="shared" si="3"/>
        <v/>
      </c>
      <c r="C30" s="24"/>
      <c r="D30" s="13" t="str">
        <f t="shared" si="4"/>
        <v/>
      </c>
      <c r="E30" s="24"/>
      <c r="F30" s="13" t="str">
        <f t="shared" si="6"/>
        <v/>
      </c>
      <c r="G30" s="24"/>
      <c r="H30" s="13" t="str">
        <f t="shared" si="7"/>
        <v/>
      </c>
      <c r="I30" s="24"/>
      <c r="J30" s="16" t="str">
        <f t="shared" si="9"/>
        <v/>
      </c>
      <c r="K30" s="24"/>
      <c r="L30" s="16" t="str">
        <f t="shared" si="10"/>
        <v/>
      </c>
      <c r="M30" s="24"/>
      <c r="N30" s="16" t="str">
        <f t="shared" si="12"/>
        <v>Dundee 2</v>
      </c>
      <c r="O30" s="24" t="s">
        <v>46</v>
      </c>
      <c r="P30" s="16" t="str">
        <f t="shared" si="13"/>
        <v>Strathclyde 4</v>
      </c>
      <c r="Q30" s="77" t="s">
        <v>41</v>
      </c>
      <c r="X30" s="19" t="str">
        <f t="shared" ref="X30" si="42">O30</f>
        <v>R</v>
      </c>
      <c r="Y30" s="19" t="str">
        <f t="shared" ref="Y30" si="43">Q30</f>
        <v>O</v>
      </c>
      <c r="Z30" s="19"/>
      <c r="AA30" s="19" t="str">
        <f t="shared" si="41"/>
        <v>Glasgow 3</v>
      </c>
      <c r="AB30" t="str">
        <f t="shared" si="41"/>
        <v>P</v>
      </c>
      <c r="AD30" s="19"/>
      <c r="AE30" s="19"/>
    </row>
    <row r="31" spans="1:31" x14ac:dyDescent="0.25">
      <c r="A31" s="15">
        <v>17</v>
      </c>
      <c r="B31" s="13" t="str">
        <f t="shared" si="3"/>
        <v>Glasgow 1</v>
      </c>
      <c r="C31" s="24" t="s">
        <v>39</v>
      </c>
      <c r="D31" s="13" t="str">
        <f t="shared" si="4"/>
        <v>Edinburgh 2</v>
      </c>
      <c r="E31" s="24" t="s">
        <v>26</v>
      </c>
      <c r="F31" s="13" t="str">
        <f t="shared" si="6"/>
        <v/>
      </c>
      <c r="G31" s="24"/>
      <c r="H31" s="13" t="str">
        <f t="shared" si="7"/>
        <v/>
      </c>
      <c r="I31" s="24"/>
      <c r="J31" s="16" t="str">
        <f t="shared" si="9"/>
        <v/>
      </c>
      <c r="K31" s="24"/>
      <c r="L31" s="16" t="str">
        <f t="shared" si="10"/>
        <v/>
      </c>
      <c r="M31" s="24"/>
      <c r="N31" s="16" t="str">
        <f t="shared" si="12"/>
        <v/>
      </c>
      <c r="O31" s="24"/>
      <c r="P31" s="16" t="str">
        <f t="shared" si="13"/>
        <v/>
      </c>
      <c r="Q31" s="77"/>
      <c r="X31" s="19" t="str">
        <f t="shared" ref="X31" si="44">C31</f>
        <v>E</v>
      </c>
      <c r="Y31" s="19" t="str">
        <f t="shared" ref="Y31" si="45">E31</f>
        <v>A</v>
      </c>
      <c r="Z31" s="19"/>
      <c r="AA31" s="19" t="str">
        <f t="shared" si="41"/>
        <v>Dundee 1</v>
      </c>
      <c r="AB31" t="str">
        <f t="shared" si="41"/>
        <v>Q</v>
      </c>
      <c r="AD31" s="19"/>
      <c r="AE31" s="19"/>
    </row>
    <row r="32" spans="1:31" x14ac:dyDescent="0.25">
      <c r="A32" s="15">
        <v>18</v>
      </c>
      <c r="B32" s="13" t="str">
        <f t="shared" si="3"/>
        <v/>
      </c>
      <c r="C32" s="24"/>
      <c r="D32" s="13" t="str">
        <f t="shared" si="4"/>
        <v/>
      </c>
      <c r="E32" s="24"/>
      <c r="F32" s="13" t="str">
        <f t="shared" si="6"/>
        <v>Strathclyde 3</v>
      </c>
      <c r="G32" s="24" t="s">
        <v>48</v>
      </c>
      <c r="H32" s="13" t="str">
        <f t="shared" si="7"/>
        <v>Strathclyde 2</v>
      </c>
      <c r="I32" s="24" t="s">
        <v>40</v>
      </c>
      <c r="J32" s="16" t="str">
        <f t="shared" si="9"/>
        <v/>
      </c>
      <c r="K32" s="24"/>
      <c r="L32" s="16" t="str">
        <f t="shared" si="10"/>
        <v/>
      </c>
      <c r="M32" s="24"/>
      <c r="N32" s="16" t="str">
        <f t="shared" si="12"/>
        <v/>
      </c>
      <c r="O32" s="24"/>
      <c r="P32" s="16" t="str">
        <f t="shared" si="13"/>
        <v/>
      </c>
      <c r="Q32" s="77"/>
      <c r="X32" s="19" t="str">
        <f t="shared" ref="X32" si="46">G32</f>
        <v>J</v>
      </c>
      <c r="Y32" s="19" t="str">
        <f t="shared" ref="Y32" si="47">I32</f>
        <v>F</v>
      </c>
      <c r="Z32" s="19"/>
      <c r="AA32" s="19" t="str">
        <f t="shared" si="41"/>
        <v>Dundee 2</v>
      </c>
      <c r="AB32" t="str">
        <f t="shared" si="41"/>
        <v>R</v>
      </c>
      <c r="AD32" s="19"/>
      <c r="AE32" s="19"/>
    </row>
    <row r="33" spans="1:31" x14ac:dyDescent="0.25">
      <c r="A33" s="15">
        <v>19</v>
      </c>
      <c r="B33" s="13" t="str">
        <f t="shared" si="3"/>
        <v/>
      </c>
      <c r="C33" s="24"/>
      <c r="D33" s="13" t="str">
        <f t="shared" si="4"/>
        <v/>
      </c>
      <c r="E33" s="24"/>
      <c r="F33" s="13" t="str">
        <f t="shared" si="6"/>
        <v/>
      </c>
      <c r="G33" s="24"/>
      <c r="H33" s="13" t="str">
        <f t="shared" si="7"/>
        <v/>
      </c>
      <c r="I33" s="24"/>
      <c r="J33" s="16" t="str">
        <f t="shared" si="9"/>
        <v>Aberdeen 2</v>
      </c>
      <c r="K33" s="24" t="s">
        <v>38</v>
      </c>
      <c r="L33" s="16" t="str">
        <f t="shared" si="10"/>
        <v>Edinburgh 3</v>
      </c>
      <c r="M33" s="24" t="s">
        <v>36</v>
      </c>
      <c r="N33" s="16" t="str">
        <f t="shared" si="12"/>
        <v/>
      </c>
      <c r="O33" s="24"/>
      <c r="P33" s="16" t="str">
        <f t="shared" si="13"/>
        <v/>
      </c>
      <c r="Q33" s="77"/>
      <c r="X33" s="19" t="str">
        <f t="shared" ref="X33" si="48">K33</f>
        <v>N</v>
      </c>
      <c r="Y33" s="19" t="str">
        <f t="shared" ref="Y33" si="49">M33</f>
        <v>L</v>
      </c>
      <c r="Z33" s="19"/>
      <c r="AA33" s="19"/>
      <c r="AD33" s="19"/>
      <c r="AE33" s="19"/>
    </row>
    <row r="34" spans="1:31" x14ac:dyDescent="0.25">
      <c r="A34" s="15">
        <v>20</v>
      </c>
      <c r="B34" s="13" t="str">
        <f t="shared" si="3"/>
        <v/>
      </c>
      <c r="C34" s="24"/>
      <c r="D34" s="13" t="str">
        <f t="shared" si="4"/>
        <v/>
      </c>
      <c r="E34" s="24"/>
      <c r="F34" s="13" t="str">
        <f t="shared" si="6"/>
        <v/>
      </c>
      <c r="G34" s="24"/>
      <c r="H34" s="13" t="str">
        <f t="shared" si="7"/>
        <v/>
      </c>
      <c r="I34" s="24"/>
      <c r="J34" s="16" t="str">
        <f t="shared" si="9"/>
        <v/>
      </c>
      <c r="K34" s="24"/>
      <c r="L34" s="16" t="str">
        <f t="shared" si="10"/>
        <v/>
      </c>
      <c r="M34" s="24"/>
      <c r="N34" s="16" t="str">
        <f t="shared" si="12"/>
        <v>Dundee 2</v>
      </c>
      <c r="O34" s="24" t="s">
        <v>46</v>
      </c>
      <c r="P34" s="16" t="str">
        <f t="shared" si="13"/>
        <v>Glasgow 3</v>
      </c>
      <c r="Q34" s="77" t="s">
        <v>42</v>
      </c>
      <c r="X34" s="19" t="str">
        <f t="shared" ref="X34" si="50">O34</f>
        <v>R</v>
      </c>
      <c r="Y34" s="19" t="str">
        <f t="shared" ref="Y34" si="51">Q34</f>
        <v>P</v>
      </c>
      <c r="Z34" s="19"/>
      <c r="AA34" s="19"/>
      <c r="AD34" s="19"/>
      <c r="AE34" s="19"/>
    </row>
    <row r="35" spans="1:31" x14ac:dyDescent="0.25">
      <c r="A35" s="15">
        <v>21</v>
      </c>
      <c r="B35" s="13" t="str">
        <f t="shared" si="3"/>
        <v>Edinburgh 1</v>
      </c>
      <c r="C35" s="24" t="s">
        <v>33</v>
      </c>
      <c r="D35" s="13" t="str">
        <f t="shared" si="4"/>
        <v>Edinburgh 2</v>
      </c>
      <c r="E35" s="24" t="s">
        <v>26</v>
      </c>
      <c r="F35" s="13" t="str">
        <f t="shared" si="6"/>
        <v/>
      </c>
      <c r="G35" s="24"/>
      <c r="H35" s="13" t="str">
        <f t="shared" si="7"/>
        <v/>
      </c>
      <c r="I35" s="24"/>
      <c r="J35" s="16" t="str">
        <f t="shared" si="9"/>
        <v/>
      </c>
      <c r="K35" s="24"/>
      <c r="L35" s="16" t="str">
        <f t="shared" si="10"/>
        <v/>
      </c>
      <c r="M35" s="24"/>
      <c r="N35" s="16" t="str">
        <f t="shared" si="12"/>
        <v/>
      </c>
      <c r="O35" s="24"/>
      <c r="P35" s="16" t="str">
        <f t="shared" si="13"/>
        <v/>
      </c>
      <c r="Q35" s="77"/>
      <c r="X35" s="19" t="str">
        <f t="shared" ref="X35" si="52">C35</f>
        <v>C</v>
      </c>
      <c r="Y35" s="19" t="str">
        <f t="shared" ref="Y35" si="53">E35</f>
        <v>A</v>
      </c>
      <c r="Z35" s="19"/>
      <c r="AA35" s="19"/>
      <c r="AD35" s="19"/>
      <c r="AE35" s="19"/>
    </row>
    <row r="36" spans="1:31" x14ac:dyDescent="0.25">
      <c r="A36" s="15">
        <v>22</v>
      </c>
      <c r="B36" s="13" t="str">
        <f t="shared" si="3"/>
        <v/>
      </c>
      <c r="C36" s="24"/>
      <c r="D36" s="13" t="str">
        <f t="shared" si="4"/>
        <v/>
      </c>
      <c r="E36" s="24"/>
      <c r="F36" s="13" t="str">
        <f t="shared" si="6"/>
        <v>UHI 1</v>
      </c>
      <c r="G36" s="24" t="s">
        <v>44</v>
      </c>
      <c r="H36" s="13" t="str">
        <f t="shared" si="7"/>
        <v>Strathclyde 2</v>
      </c>
      <c r="I36" s="24" t="s">
        <v>40</v>
      </c>
      <c r="J36" s="16" t="str">
        <f t="shared" si="9"/>
        <v/>
      </c>
      <c r="K36" s="24"/>
      <c r="L36" s="16" t="str">
        <f t="shared" si="10"/>
        <v/>
      </c>
      <c r="M36" s="24"/>
      <c r="N36" s="16" t="str">
        <f t="shared" si="12"/>
        <v/>
      </c>
      <c r="O36" s="24"/>
      <c r="P36" s="16" t="str">
        <f t="shared" si="13"/>
        <v/>
      </c>
      <c r="Q36" s="77"/>
      <c r="X36" s="19" t="str">
        <f t="shared" ref="X36" si="54">G36</f>
        <v>H</v>
      </c>
      <c r="Y36" s="19" t="str">
        <f t="shared" ref="Y36" si="55">I36</f>
        <v>F</v>
      </c>
      <c r="Z36" s="19"/>
      <c r="AA36" s="19"/>
      <c r="AD36" s="19"/>
      <c r="AE36" s="19"/>
    </row>
    <row r="37" spans="1:31" x14ac:dyDescent="0.25">
      <c r="A37" s="15">
        <v>23</v>
      </c>
      <c r="B37" s="13" t="str">
        <f t="shared" si="3"/>
        <v/>
      </c>
      <c r="C37" s="24"/>
      <c r="D37" s="13" t="str">
        <f t="shared" si="4"/>
        <v/>
      </c>
      <c r="E37" s="24"/>
      <c r="F37" s="13" t="str">
        <f t="shared" si="6"/>
        <v/>
      </c>
      <c r="G37" s="24"/>
      <c r="H37" s="13" t="str">
        <f t="shared" si="7"/>
        <v/>
      </c>
      <c r="I37" s="24"/>
      <c r="J37" s="16" t="str">
        <f t="shared" si="9"/>
        <v>St. Andrews 3</v>
      </c>
      <c r="K37" s="24" t="s">
        <v>37</v>
      </c>
      <c r="L37" s="16" t="str">
        <f t="shared" si="10"/>
        <v>Edinburgh 3</v>
      </c>
      <c r="M37" s="24" t="s">
        <v>36</v>
      </c>
      <c r="N37" s="16" t="str">
        <f t="shared" si="12"/>
        <v/>
      </c>
      <c r="O37" s="24"/>
      <c r="P37" s="16" t="str">
        <f t="shared" si="13"/>
        <v/>
      </c>
      <c r="Q37" s="77"/>
      <c r="X37" s="19" t="str">
        <f t="shared" ref="X37" si="56">K37</f>
        <v>M</v>
      </c>
      <c r="Y37" s="19" t="str">
        <f t="shared" ref="Y37" si="57">M37</f>
        <v>L</v>
      </c>
      <c r="Z37" s="19"/>
      <c r="AA37" s="19"/>
      <c r="AD37" s="19"/>
      <c r="AE37" s="19"/>
    </row>
    <row r="38" spans="1:31" x14ac:dyDescent="0.25">
      <c r="A38" s="15">
        <v>24</v>
      </c>
      <c r="B38" s="13" t="str">
        <f t="shared" si="3"/>
        <v/>
      </c>
      <c r="C38" s="24"/>
      <c r="D38" s="13" t="str">
        <f t="shared" si="4"/>
        <v/>
      </c>
      <c r="E38" s="24"/>
      <c r="F38" s="13" t="str">
        <f t="shared" si="6"/>
        <v/>
      </c>
      <c r="G38" s="24"/>
      <c r="H38" s="13" t="str">
        <f t="shared" si="7"/>
        <v/>
      </c>
      <c r="I38" s="24"/>
      <c r="J38" s="16" t="str">
        <f t="shared" si="9"/>
        <v/>
      </c>
      <c r="K38" s="24"/>
      <c r="L38" s="16" t="str">
        <f t="shared" si="10"/>
        <v/>
      </c>
      <c r="M38" s="24"/>
      <c r="N38" s="16" t="str">
        <f t="shared" si="12"/>
        <v>Dundee 1</v>
      </c>
      <c r="O38" s="24" t="s">
        <v>45</v>
      </c>
      <c r="P38" s="16" t="str">
        <f t="shared" si="13"/>
        <v>Glasgow 3</v>
      </c>
      <c r="Q38" s="77" t="s">
        <v>42</v>
      </c>
      <c r="X38" s="19" t="str">
        <f t="shared" ref="X38" si="58">O38</f>
        <v>Q</v>
      </c>
      <c r="Y38" s="19" t="str">
        <f t="shared" ref="Y38" si="59">Q38</f>
        <v>P</v>
      </c>
      <c r="Z38" s="19"/>
      <c r="AA38" s="19"/>
      <c r="AD38" s="19"/>
      <c r="AE38" s="19"/>
    </row>
    <row r="39" spans="1:31" x14ac:dyDescent="0.25">
      <c r="A39" s="15">
        <v>25</v>
      </c>
      <c r="B39" s="13" t="str">
        <f t="shared" si="3"/>
        <v>Edinburgh 1</v>
      </c>
      <c r="C39" s="24" t="s">
        <v>33</v>
      </c>
      <c r="D39" s="13" t="str">
        <f t="shared" si="4"/>
        <v>Glasgow 1</v>
      </c>
      <c r="E39" s="24" t="s">
        <v>39</v>
      </c>
      <c r="F39" s="13" t="str">
        <f t="shared" si="6"/>
        <v/>
      </c>
      <c r="G39" s="24"/>
      <c r="H39" s="13" t="str">
        <f t="shared" si="7"/>
        <v/>
      </c>
      <c r="I39" s="24"/>
      <c r="J39" s="16" t="str">
        <f t="shared" si="9"/>
        <v/>
      </c>
      <c r="K39" s="24"/>
      <c r="L39" s="16" t="str">
        <f t="shared" si="10"/>
        <v/>
      </c>
      <c r="M39" s="24"/>
      <c r="N39" s="16" t="str">
        <f t="shared" si="12"/>
        <v/>
      </c>
      <c r="O39" s="24"/>
      <c r="P39" s="16" t="str">
        <f t="shared" si="13"/>
        <v/>
      </c>
      <c r="Q39" s="77"/>
      <c r="X39" s="19" t="str">
        <f t="shared" ref="X39" si="60">C39</f>
        <v>C</v>
      </c>
      <c r="Y39" s="19" t="str">
        <f t="shared" ref="Y39" si="61">E39</f>
        <v>E</v>
      </c>
      <c r="Z39" s="19"/>
      <c r="AA39" s="19"/>
    </row>
    <row r="40" spans="1:31" x14ac:dyDescent="0.25">
      <c r="A40" s="15">
        <v>26</v>
      </c>
      <c r="B40" s="13" t="str">
        <f t="shared" si="3"/>
        <v/>
      </c>
      <c r="C40" s="24"/>
      <c r="D40" s="13" t="str">
        <f t="shared" si="4"/>
        <v/>
      </c>
      <c r="E40" s="24"/>
      <c r="F40" s="13" t="str">
        <f t="shared" si="6"/>
        <v>UHI 1</v>
      </c>
      <c r="G40" s="24" t="s">
        <v>44</v>
      </c>
      <c r="H40" s="13" t="str">
        <f t="shared" si="7"/>
        <v>Strathclyde 3</v>
      </c>
      <c r="I40" s="24" t="s">
        <v>48</v>
      </c>
      <c r="J40" s="16" t="str">
        <f t="shared" si="9"/>
        <v/>
      </c>
      <c r="K40" s="24"/>
      <c r="L40" s="16" t="str">
        <f t="shared" si="10"/>
        <v/>
      </c>
      <c r="M40" s="24"/>
      <c r="N40" s="16" t="str">
        <f t="shared" si="12"/>
        <v/>
      </c>
      <c r="O40" s="24"/>
      <c r="P40" s="16" t="str">
        <f t="shared" si="13"/>
        <v/>
      </c>
      <c r="Q40" s="77"/>
      <c r="X40" s="19" t="str">
        <f t="shared" ref="X40" si="62">G40</f>
        <v>H</v>
      </c>
      <c r="Y40" s="19" t="str">
        <f t="shared" ref="Y40" si="63">I40</f>
        <v>J</v>
      </c>
      <c r="Z40" s="19"/>
      <c r="AA40" s="19"/>
    </row>
    <row r="41" spans="1:31" x14ac:dyDescent="0.25">
      <c r="A41" s="15">
        <v>27</v>
      </c>
      <c r="B41" s="13" t="str">
        <f t="shared" si="3"/>
        <v/>
      </c>
      <c r="C41" s="24"/>
      <c r="D41" s="13" t="str">
        <f t="shared" si="4"/>
        <v/>
      </c>
      <c r="E41" s="24"/>
      <c r="F41" s="13" t="str">
        <f t="shared" si="6"/>
        <v/>
      </c>
      <c r="G41" s="24"/>
      <c r="H41" s="13" t="str">
        <f t="shared" si="7"/>
        <v/>
      </c>
      <c r="I41" s="24"/>
      <c r="J41" s="16" t="str">
        <f>IFERROR(INDEX($B$5:$B$9,MATCH($K41,$C$5:$C$9,0)), "")</f>
        <v>Edinburgh 2</v>
      </c>
      <c r="K41" s="24" t="s">
        <v>26</v>
      </c>
      <c r="L41" s="16" t="str">
        <f>IFERROR(INDEX($B$5:$B$9,MATCH($M41,$C$5:$C$9,0)), "")</f>
        <v>Strathclyde 1</v>
      </c>
      <c r="M41" s="24" t="s">
        <v>34</v>
      </c>
      <c r="N41" s="16" t="str">
        <f t="shared" si="12"/>
        <v/>
      </c>
      <c r="O41" s="24"/>
      <c r="P41" s="16" t="str">
        <f t="shared" si="13"/>
        <v/>
      </c>
      <c r="Q41" s="77"/>
      <c r="X41" s="19" t="str">
        <f t="shared" ref="X41" si="64">K41</f>
        <v>A</v>
      </c>
      <c r="Y41" s="19" t="str">
        <f t="shared" ref="Y41" si="65">M41</f>
        <v>D</v>
      </c>
      <c r="Z41" s="19"/>
      <c r="AA41" s="19"/>
    </row>
    <row r="42" spans="1:31" x14ac:dyDescent="0.25">
      <c r="A42" s="15">
        <v>28</v>
      </c>
      <c r="B42" s="13" t="str">
        <f t="shared" si="3"/>
        <v/>
      </c>
      <c r="C42" s="24"/>
      <c r="D42" s="13" t="str">
        <f t="shared" si="4"/>
        <v/>
      </c>
      <c r="E42" s="24"/>
      <c r="F42" s="13" t="str">
        <f t="shared" si="6"/>
        <v/>
      </c>
      <c r="G42" s="24"/>
      <c r="H42" s="13" t="str">
        <f t="shared" si="7"/>
        <v/>
      </c>
      <c r="I42" s="24"/>
      <c r="J42" s="16" t="str">
        <f t="shared" si="9"/>
        <v/>
      </c>
      <c r="K42" s="16"/>
      <c r="L42" s="16" t="str">
        <f t="shared" si="10"/>
        <v/>
      </c>
      <c r="M42" s="16"/>
      <c r="N42" s="16" t="str">
        <f>IFERROR(INDEX($D$5:$D$9,MATCH($O42,$E$5:$E$9,0)), "")</f>
        <v>Strathclyde 2</v>
      </c>
      <c r="O42" s="24" t="s">
        <v>40</v>
      </c>
      <c r="P42" s="16" t="str">
        <f>IFERROR(INDEX($D$5:$D$9,MATCH($Q42,$E$5:$E$9,0)), "")</f>
        <v>St. Andrews 2</v>
      </c>
      <c r="Q42" s="77" t="s">
        <v>47</v>
      </c>
      <c r="X42" s="19" t="str">
        <f t="shared" ref="X42" si="66">O42</f>
        <v>F</v>
      </c>
      <c r="Y42" s="19" t="str">
        <f t="shared" ref="Y42" si="67">Q42</f>
        <v>I</v>
      </c>
      <c r="Z42" s="19"/>
      <c r="AA42" s="19"/>
    </row>
    <row r="43" spans="1:31" x14ac:dyDescent="0.25">
      <c r="A43" s="15">
        <v>29</v>
      </c>
      <c r="B43" s="13" t="str">
        <f t="shared" si="3"/>
        <v>St. Andrews 1</v>
      </c>
      <c r="C43" s="24" t="s">
        <v>32</v>
      </c>
      <c r="D43" s="13" t="str">
        <f t="shared" si="4"/>
        <v>Glasgow 1</v>
      </c>
      <c r="E43" s="24" t="s">
        <v>39</v>
      </c>
      <c r="F43" s="13" t="str">
        <f t="shared" si="6"/>
        <v/>
      </c>
      <c r="G43" s="24"/>
      <c r="H43" s="13" t="str">
        <f t="shared" si="7"/>
        <v/>
      </c>
      <c r="I43" s="24"/>
      <c r="J43" s="16" t="str">
        <f t="shared" si="9"/>
        <v/>
      </c>
      <c r="K43" s="16"/>
      <c r="L43" s="16" t="str">
        <f t="shared" si="10"/>
        <v/>
      </c>
      <c r="M43" s="16"/>
      <c r="N43" s="16"/>
      <c r="O43" s="16"/>
      <c r="P43" s="16"/>
      <c r="Q43" s="17"/>
      <c r="X43" s="19" t="str">
        <f t="shared" ref="X43" si="68">C43</f>
        <v>B</v>
      </c>
      <c r="Y43" s="19" t="str">
        <f t="shared" ref="Y43" si="69">E43</f>
        <v>E</v>
      </c>
      <c r="Z43" s="19"/>
      <c r="AA43" s="19"/>
    </row>
    <row r="44" spans="1:31" x14ac:dyDescent="0.25">
      <c r="A44" s="15">
        <v>30</v>
      </c>
      <c r="B44" s="13" t="str">
        <f t="shared" si="3"/>
        <v/>
      </c>
      <c r="C44" s="24"/>
      <c r="D44" s="13" t="str">
        <f t="shared" si="4"/>
        <v/>
      </c>
      <c r="E44" s="24"/>
      <c r="F44" s="13" t="str">
        <f t="shared" si="6"/>
        <v>Glasgow 2</v>
      </c>
      <c r="G44" s="24" t="s">
        <v>43</v>
      </c>
      <c r="H44" s="13" t="str">
        <f t="shared" si="7"/>
        <v>Strathclyde 3</v>
      </c>
      <c r="I44" s="24" t="s">
        <v>48</v>
      </c>
      <c r="J44" s="16" t="str">
        <f t="shared" ref="J44:L44" si="70">IFERROR(INDEX($F$5:$F$9,MATCH($K44,$G$5:$G$9,0)), "")</f>
        <v/>
      </c>
      <c r="K44" s="16"/>
      <c r="L44" s="16" t="str">
        <f t="shared" si="70"/>
        <v/>
      </c>
      <c r="M44" s="16"/>
      <c r="N44" s="16"/>
      <c r="O44" s="16"/>
      <c r="P44" s="16"/>
      <c r="Q44" s="17"/>
      <c r="X44" s="19" t="str">
        <f t="shared" ref="X44" si="71">G44</f>
        <v>G</v>
      </c>
      <c r="Y44" s="19" t="str">
        <f t="shared" ref="Y44" si="72">I44</f>
        <v>J</v>
      </c>
      <c r="Z44" s="19"/>
      <c r="AA44" s="19"/>
    </row>
    <row r="45" spans="1:31" x14ac:dyDescent="0.25">
      <c r="A45" s="15">
        <v>31</v>
      </c>
      <c r="B45" s="13" t="str">
        <f t="shared" si="3"/>
        <v/>
      </c>
      <c r="C45" s="24"/>
      <c r="D45" s="13" t="str">
        <f t="shared" si="4"/>
        <v/>
      </c>
      <c r="E45" s="24"/>
      <c r="F45" s="13" t="str">
        <f t="shared" si="6"/>
        <v/>
      </c>
      <c r="G45" s="24"/>
      <c r="H45" s="13" t="str">
        <f t="shared" si="7"/>
        <v/>
      </c>
      <c r="I45" s="24"/>
      <c r="J45" s="16"/>
      <c r="K45" s="16"/>
      <c r="L45" s="16"/>
      <c r="M45" s="16"/>
      <c r="N45" s="16"/>
      <c r="O45" s="16"/>
      <c r="P45" s="16"/>
      <c r="Q45" s="17"/>
      <c r="X45" s="19" t="str">
        <f t="shared" ref="X45" si="73">C47</f>
        <v>B</v>
      </c>
      <c r="Y45" s="19" t="str">
        <f t="shared" ref="Y45" si="74">E47</f>
        <v>D</v>
      </c>
      <c r="Z45" s="19"/>
      <c r="AA45" s="19"/>
    </row>
    <row r="46" spans="1:31" x14ac:dyDescent="0.25">
      <c r="A46" s="15">
        <v>32</v>
      </c>
      <c r="B46" s="13" t="str">
        <f t="shared" si="3"/>
        <v/>
      </c>
      <c r="C46" s="24"/>
      <c r="D46" s="13" t="str">
        <f t="shared" si="4"/>
        <v/>
      </c>
      <c r="E46" s="24"/>
      <c r="F46" s="13" t="str">
        <f t="shared" si="6"/>
        <v/>
      </c>
      <c r="G46" s="24"/>
      <c r="H46" s="13" t="str">
        <f t="shared" si="7"/>
        <v/>
      </c>
      <c r="I46" s="24"/>
      <c r="J46" s="16"/>
      <c r="K46" s="16"/>
      <c r="L46" s="16"/>
      <c r="M46" s="16"/>
      <c r="N46" s="16"/>
      <c r="O46" s="16"/>
      <c r="P46" s="16"/>
      <c r="Q46" s="17"/>
      <c r="X46" s="19"/>
      <c r="Y46" s="19"/>
      <c r="Z46" s="19"/>
      <c r="AA46" s="19"/>
    </row>
    <row r="47" spans="1:31" x14ac:dyDescent="0.25">
      <c r="A47" s="15">
        <v>33</v>
      </c>
      <c r="B47" s="13" t="str">
        <f t="shared" si="3"/>
        <v>St. Andrews 1</v>
      </c>
      <c r="C47" s="24" t="s">
        <v>32</v>
      </c>
      <c r="D47" s="13" t="str">
        <f t="shared" si="4"/>
        <v>Strathclyde 1</v>
      </c>
      <c r="E47" s="24" t="s">
        <v>34</v>
      </c>
      <c r="F47" s="13" t="str">
        <f t="shared" si="6"/>
        <v/>
      </c>
      <c r="G47" s="24"/>
      <c r="H47" s="13" t="str">
        <f t="shared" si="7"/>
        <v/>
      </c>
      <c r="I47" s="24"/>
      <c r="J47" s="16"/>
      <c r="K47" s="16"/>
      <c r="L47" s="16"/>
      <c r="M47" s="16"/>
      <c r="N47" s="16"/>
      <c r="O47" s="16"/>
      <c r="P47" s="16"/>
      <c r="Q47" s="17"/>
      <c r="X47" s="19"/>
      <c r="Z47" s="19"/>
      <c r="AA47" s="19"/>
    </row>
    <row r="48" spans="1:31" x14ac:dyDescent="0.25">
      <c r="A48" s="15">
        <v>34</v>
      </c>
      <c r="B48" s="13" t="str">
        <f t="shared" si="3"/>
        <v/>
      </c>
      <c r="C48" s="16"/>
      <c r="D48" s="13" t="str">
        <f t="shared" si="3"/>
        <v/>
      </c>
      <c r="E48" s="16"/>
      <c r="F48" s="13" t="str">
        <f t="shared" si="6"/>
        <v>Glasgow 2</v>
      </c>
      <c r="G48" s="24" t="s">
        <v>43</v>
      </c>
      <c r="H48" s="13" t="str">
        <f t="shared" si="7"/>
        <v>St. Andrews 2</v>
      </c>
      <c r="I48" s="24" t="s">
        <v>47</v>
      </c>
      <c r="J48" s="16"/>
      <c r="K48" s="16"/>
      <c r="L48" s="16"/>
      <c r="M48" s="16"/>
      <c r="N48" s="16"/>
      <c r="O48" s="16"/>
      <c r="P48" s="16"/>
      <c r="Q48" s="17"/>
      <c r="X48" s="19"/>
      <c r="Z48" s="19"/>
      <c r="AA48" s="19"/>
    </row>
    <row r="49" spans="1:27" x14ac:dyDescent="0.25">
      <c r="A49" s="15">
        <v>35</v>
      </c>
      <c r="B49" s="13" t="str">
        <f t="shared" si="3"/>
        <v/>
      </c>
      <c r="C49" s="16"/>
      <c r="D49" s="13" t="str">
        <f t="shared" si="3"/>
        <v/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7"/>
      <c r="Z49" s="19"/>
      <c r="AA49" s="19"/>
    </row>
    <row r="50" spans="1:27" ht="15.75" thickBot="1" x14ac:dyDescent="0.3">
      <c r="A50" s="10">
        <v>36</v>
      </c>
      <c r="B50" s="13" t="str">
        <f t="shared" si="3"/>
        <v/>
      </c>
      <c r="C50" s="18"/>
      <c r="D50" s="13" t="str">
        <f t="shared" si="3"/>
        <v/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1"/>
      <c r="Z50" s="19"/>
      <c r="AA50" s="19"/>
    </row>
    <row r="51" spans="1:27" x14ac:dyDescent="0.25">
      <c r="Z51" s="19"/>
      <c r="AA51" s="19"/>
    </row>
    <row r="52" spans="1:27" x14ac:dyDescent="0.25">
      <c r="Z52" s="19"/>
      <c r="AA52" s="19"/>
    </row>
  </sheetData>
  <mergeCells count="23">
    <mergeCell ref="N14:O14"/>
    <mergeCell ref="P14:Q14"/>
    <mergeCell ref="B14:C14"/>
    <mergeCell ref="D14:E14"/>
    <mergeCell ref="F14:G14"/>
    <mergeCell ref="H14:I14"/>
    <mergeCell ref="J14:K14"/>
    <mergeCell ref="L14:M14"/>
    <mergeCell ref="J12:M12"/>
    <mergeCell ref="N12:Q12"/>
    <mergeCell ref="B13:E13"/>
    <mergeCell ref="F13:I13"/>
    <mergeCell ref="J13:M13"/>
    <mergeCell ref="N13:Q13"/>
    <mergeCell ref="A12:A13"/>
    <mergeCell ref="B12:E12"/>
    <mergeCell ref="F12:I12"/>
    <mergeCell ref="B1:G1"/>
    <mergeCell ref="B2:G2"/>
    <mergeCell ref="B4:C4"/>
    <mergeCell ref="D4:E4"/>
    <mergeCell ref="F4:G4"/>
    <mergeCell ref="H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63"/>
  <sheetViews>
    <sheetView zoomScale="55" zoomScaleNormal="55" workbookViewId="0">
      <selection activeCell="R17" sqref="R17"/>
    </sheetView>
  </sheetViews>
  <sheetFormatPr defaultColWidth="9.140625" defaultRowHeight="15" x14ac:dyDescent="0.25"/>
  <cols>
    <col min="1" max="1" width="6.28515625" style="19" customWidth="1"/>
    <col min="2" max="2" width="7.28515625" style="19" customWidth="1"/>
    <col min="3" max="3" width="7.140625" style="19" hidden="1" customWidth="1"/>
    <col min="4" max="4" width="17.7109375" style="19" bestFit="1" customWidth="1"/>
    <col min="5" max="8" width="9.28515625" style="19" customWidth="1"/>
    <col min="9" max="10" width="7.85546875" style="19" customWidth="1"/>
    <col min="11" max="11" width="4.140625" style="19" hidden="1" customWidth="1"/>
    <col min="12" max="12" width="18.28515625" style="19" bestFit="1" customWidth="1"/>
    <col min="13" max="16" width="11.140625" style="19" customWidth="1"/>
    <col min="17" max="17" width="13.28515625" style="19" customWidth="1"/>
    <col min="18" max="18" width="9.140625" style="19"/>
    <col min="19" max="19" width="9.140625" style="19" customWidth="1"/>
    <col min="20" max="20" width="14.42578125" style="19" customWidth="1"/>
    <col min="21" max="36" width="9.140625" style="40"/>
    <col min="37" max="40" width="9.140625" style="19"/>
    <col min="41" max="41" width="8.140625" style="19" customWidth="1"/>
    <col min="42" max="42" width="9.140625" style="19" customWidth="1"/>
    <col min="43" max="44" width="9.140625" style="19"/>
    <col min="45" max="45" width="9.140625" style="19" customWidth="1"/>
    <col min="46" max="46" width="20.140625" style="19" customWidth="1"/>
    <col min="47" max="47" width="14.85546875" style="19" customWidth="1"/>
    <col min="48" max="48" width="14.28515625" style="19" customWidth="1"/>
    <col min="49" max="49" width="9.140625" style="19"/>
    <col min="50" max="50" width="15.140625" style="19" customWidth="1"/>
    <col min="51" max="16384" width="9.140625" style="19"/>
  </cols>
  <sheetData>
    <row r="1" spans="1:50" ht="15.75" thickBot="1" x14ac:dyDescent="0.3">
      <c r="A1" s="20" t="s">
        <v>60</v>
      </c>
      <c r="B1" s="20"/>
      <c r="C1" s="20"/>
      <c r="T1" s="23" t="s">
        <v>58</v>
      </c>
    </row>
    <row r="2" spans="1:50" x14ac:dyDescent="0.25">
      <c r="A2" s="73" t="s">
        <v>27</v>
      </c>
      <c r="B2" s="74" t="s">
        <v>96</v>
      </c>
      <c r="C2" s="74" t="s">
        <v>98</v>
      </c>
      <c r="D2" s="84" t="s">
        <v>51</v>
      </c>
      <c r="E2" s="92" t="s">
        <v>70</v>
      </c>
      <c r="F2" s="93" t="s">
        <v>71</v>
      </c>
      <c r="G2" s="94" t="s">
        <v>72</v>
      </c>
      <c r="H2" s="88" t="s">
        <v>61</v>
      </c>
      <c r="I2" s="74" t="s">
        <v>62</v>
      </c>
      <c r="J2" s="74" t="s">
        <v>96</v>
      </c>
      <c r="K2" s="74" t="s">
        <v>98</v>
      </c>
      <c r="L2" s="84" t="s">
        <v>51</v>
      </c>
      <c r="M2" s="92" t="s">
        <v>70</v>
      </c>
      <c r="N2" s="93" t="s">
        <v>71</v>
      </c>
      <c r="O2" s="94" t="s">
        <v>72</v>
      </c>
      <c r="P2" s="88" t="s">
        <v>61</v>
      </c>
      <c r="Q2" s="75" t="s">
        <v>97</v>
      </c>
      <c r="U2" s="36"/>
      <c r="V2" s="131" t="s">
        <v>26</v>
      </c>
      <c r="W2" s="131"/>
      <c r="X2" s="131"/>
      <c r="Y2" s="131" t="s">
        <v>32</v>
      </c>
      <c r="Z2" s="131"/>
      <c r="AA2" s="131"/>
      <c r="AB2" s="131" t="s">
        <v>33</v>
      </c>
      <c r="AC2" s="131"/>
      <c r="AD2" s="131"/>
      <c r="AE2" s="131" t="s">
        <v>34</v>
      </c>
      <c r="AF2" s="131"/>
      <c r="AG2" s="131"/>
      <c r="AH2" s="131" t="s">
        <v>39</v>
      </c>
      <c r="AI2" s="131"/>
      <c r="AJ2" s="131"/>
    </row>
    <row r="3" spans="1:50" ht="15" customHeight="1" x14ac:dyDescent="0.25">
      <c r="A3" s="76">
        <v>1</v>
      </c>
      <c r="B3" s="24" t="s">
        <v>26</v>
      </c>
      <c r="C3" s="24" t="str">
        <f>CONCATENATE(B3,J3)</f>
        <v>AB</v>
      </c>
      <c r="D3" s="85" t="str">
        <f>IF(B3=0,"",INDEX('League Schedule'!$AA:$AA,MATCH('League Results'!B3,'League Schedule'!$AB:$AB,0)))</f>
        <v>Edinburgh 2</v>
      </c>
      <c r="E3" s="69">
        <v>1</v>
      </c>
      <c r="F3" s="70">
        <v>2</v>
      </c>
      <c r="G3" s="71">
        <v>3</v>
      </c>
      <c r="H3" s="89">
        <f>SUM(E3:G3)</f>
        <v>6</v>
      </c>
      <c r="I3" s="24" t="s">
        <v>62</v>
      </c>
      <c r="J3" s="24" t="s">
        <v>32</v>
      </c>
      <c r="K3" s="24" t="str">
        <f>CONCATENATE(J3,B3)</f>
        <v>BA</v>
      </c>
      <c r="L3" s="85" t="str">
        <f>IF(J3=0,"",INDEX('League Schedule'!$AA:$AA,MATCH('League Results'!J3,'League Schedule'!$AB:$AB,0)))</f>
        <v>St. Andrews 1</v>
      </c>
      <c r="M3" s="69">
        <v>4</v>
      </c>
      <c r="N3" s="70">
        <v>5</v>
      </c>
      <c r="O3" s="71">
        <v>6</v>
      </c>
      <c r="P3" s="89">
        <f>SUM(M3:O3)</f>
        <v>15</v>
      </c>
      <c r="Q3" s="77" t="str">
        <f>IF(E3&gt;0, IF((E3+F3+G3)&lt;(M3+N3+O3), D3, L3), " ")</f>
        <v>Edinburgh 2</v>
      </c>
      <c r="T3" s="19" t="s">
        <v>51</v>
      </c>
      <c r="U3" s="38"/>
      <c r="V3" s="132" t="str">
        <f>T4</f>
        <v>Edinburgh 2</v>
      </c>
      <c r="W3" s="133"/>
      <c r="X3" s="134"/>
      <c r="Y3" s="132" t="str">
        <f>T6</f>
        <v>St. Andrews 1</v>
      </c>
      <c r="Z3" s="133"/>
      <c r="AA3" s="134"/>
      <c r="AB3" s="132" t="str">
        <f>T8</f>
        <v>Edinburgh 1</v>
      </c>
      <c r="AC3" s="133"/>
      <c r="AD3" s="134"/>
      <c r="AE3" s="132" t="str">
        <f>T10</f>
        <v>Strathclyde 1</v>
      </c>
      <c r="AF3" s="133"/>
      <c r="AG3" s="134"/>
      <c r="AH3" s="132" t="str">
        <f>T12</f>
        <v>Glasgow 1</v>
      </c>
      <c r="AI3" s="133"/>
      <c r="AJ3" s="134"/>
      <c r="AK3" s="29" t="s">
        <v>56</v>
      </c>
      <c r="AL3" s="30" t="s">
        <v>61</v>
      </c>
      <c r="AM3" s="31" t="s">
        <v>57</v>
      </c>
      <c r="AN3" s="50" t="s">
        <v>99</v>
      </c>
      <c r="AO3" s="50" t="s">
        <v>101</v>
      </c>
      <c r="AP3" s="31" t="s">
        <v>100</v>
      </c>
      <c r="AQ3" s="52" t="s">
        <v>50</v>
      </c>
      <c r="AR3" s="65"/>
      <c r="AT3" s="64"/>
    </row>
    <row r="4" spans="1:50" ht="15" customHeight="1" x14ac:dyDescent="0.25">
      <c r="A4" s="76">
        <v>2</v>
      </c>
      <c r="B4" s="24" t="s">
        <v>40</v>
      </c>
      <c r="C4" s="24" t="str">
        <f t="shared" ref="C4:C38" si="0">CONCATENATE(B4,J4)</f>
        <v>FG</v>
      </c>
      <c r="D4" s="85" t="str">
        <f>IF(B4=0,"",INDEX('League Schedule'!AA:AA,MATCH('League Results'!B4,'League Schedule'!AB:AB,0)))</f>
        <v>Strathclyde 2</v>
      </c>
      <c r="E4" s="69">
        <v>2</v>
      </c>
      <c r="F4" s="70">
        <v>4</v>
      </c>
      <c r="G4" s="71">
        <v>6</v>
      </c>
      <c r="H4" s="89">
        <f t="shared" ref="H4:H38" si="1">SUM(E4:G4)</f>
        <v>12</v>
      </c>
      <c r="I4" s="24" t="s">
        <v>62</v>
      </c>
      <c r="J4" s="24" t="s">
        <v>43</v>
      </c>
      <c r="K4" s="24" t="str">
        <f t="shared" ref="K4:K38" si="2">CONCATENATE(J4,B4)</f>
        <v>GF</v>
      </c>
      <c r="L4" s="85" t="str">
        <f>IF(J4=0,"",INDEX('League Schedule'!$AA:$AA,MATCH('League Results'!J4,'League Schedule'!$AB:$AB,0)))</f>
        <v>Glasgow 2</v>
      </c>
      <c r="M4" s="69">
        <v>1</v>
      </c>
      <c r="N4" s="70">
        <v>3</v>
      </c>
      <c r="O4" s="71">
        <v>5</v>
      </c>
      <c r="P4" s="89">
        <f t="shared" ref="P4:P38" si="3">SUM(M4:O4)</f>
        <v>9</v>
      </c>
      <c r="Q4" s="77" t="str">
        <f t="shared" ref="Q4:Q38" si="4">IF(E4&gt;0, IF((E4+F4+G4)&lt;(M4+N4+O4), D4, L4), " ")</f>
        <v>Glasgow 2</v>
      </c>
      <c r="S4" s="119">
        <f>AQ4</f>
        <v>2</v>
      </c>
      <c r="T4" s="110" t="str">
        <f>VLOOKUP(U4,'League Schedule'!$T$4:$U$22,2,0)</f>
        <v>Edinburgh 2</v>
      </c>
      <c r="U4" s="54" t="s">
        <v>26</v>
      </c>
      <c r="V4" s="43"/>
      <c r="W4" s="44"/>
      <c r="X4" s="44"/>
      <c r="Y4" s="140">
        <f>IF(Y5&gt;0, IF(SUM(Y5:AA5)&lt;=SUM(V7:X7), 1, 0), " ")</f>
        <v>1</v>
      </c>
      <c r="Z4" s="141"/>
      <c r="AA4" s="141"/>
      <c r="AB4" s="140">
        <f>IF(AB5&gt;0, IF(SUM(AB5:AD5)&lt;=SUM(V9:X9), 1, 0), " ")</f>
        <v>1</v>
      </c>
      <c r="AC4" s="141"/>
      <c r="AD4" s="141"/>
      <c r="AE4" s="140">
        <f>IF(AE5&gt;0, IF(SUM(AE5:AG5)&lt;=SUM(V11:X11), 1, 0), " ")</f>
        <v>0</v>
      </c>
      <c r="AF4" s="141"/>
      <c r="AG4" s="141"/>
      <c r="AH4" s="140">
        <f>IF(AH5&gt;0, IF(SUM(AH5:AJ5)&lt;=SUM(V13:X13), 1, 0), " ")</f>
        <v>1</v>
      </c>
      <c r="AI4" s="141"/>
      <c r="AJ4" s="141"/>
      <c r="AK4" s="112">
        <f>SUM(V4:AJ4)</f>
        <v>3</v>
      </c>
      <c r="AL4" s="21"/>
      <c r="AM4" s="32">
        <f>AK4/(COUNTIF(V4:AJ4,0)+COUNTIF(V4:AJ4, 1))</f>
        <v>0.75</v>
      </c>
      <c r="AN4" s="49">
        <f>SUMIF(V$14:AJ$14, AK4,V4:AJ4)</f>
        <v>0</v>
      </c>
      <c r="AO4" s="49">
        <f>SUMIF(V$15:AJ$15, AK4,V5:AJ5)</f>
        <v>0</v>
      </c>
      <c r="AP4" s="51">
        <f>AM4+(0.0001*AN4)-(0.0000001*AO4)-(0.00000000001*AL5)</f>
        <v>0.74999999965999997</v>
      </c>
      <c r="AQ4" s="135">
        <f>RANK(AP4, AP$4:AP$13)</f>
        <v>2</v>
      </c>
      <c r="AR4" s="37"/>
      <c r="AS4" s="19">
        <v>1</v>
      </c>
      <c r="AT4" s="148" t="s">
        <v>106</v>
      </c>
      <c r="AU4" s="19" t="str">
        <f>VLOOKUP(AS4,S$4:AO$13,2,0)</f>
        <v>Strathclyde 1</v>
      </c>
      <c r="AV4" s="27"/>
      <c r="AW4" s="137" t="s">
        <v>54</v>
      </c>
      <c r="AX4" s="19" t="str">
        <f>AU4</f>
        <v>Strathclyde 1</v>
      </c>
    </row>
    <row r="5" spans="1:50" x14ac:dyDescent="0.25">
      <c r="A5" s="76">
        <v>3</v>
      </c>
      <c r="B5" s="24" t="s">
        <v>35</v>
      </c>
      <c r="C5" s="24" t="str">
        <f t="shared" si="0"/>
        <v>KL</v>
      </c>
      <c r="D5" s="85" t="str">
        <f>IF(B5=0,"",INDEX('League Schedule'!AA:AA,MATCH('League Results'!B5,'League Schedule'!AB:AB,0)))</f>
        <v>Aberdeen 1</v>
      </c>
      <c r="E5" s="69">
        <v>1</v>
      </c>
      <c r="F5" s="70">
        <v>2</v>
      </c>
      <c r="G5" s="71">
        <v>6</v>
      </c>
      <c r="H5" s="89">
        <f t="shared" si="1"/>
        <v>9</v>
      </c>
      <c r="I5" s="24" t="s">
        <v>62</v>
      </c>
      <c r="J5" s="24" t="s">
        <v>36</v>
      </c>
      <c r="K5" s="24" t="str">
        <f t="shared" si="2"/>
        <v>LK</v>
      </c>
      <c r="L5" s="85" t="str">
        <f>IF(J5=0,"",INDEX('League Schedule'!$AA:$AA,MATCH('League Results'!J5,'League Schedule'!$AB:$AB,0)))</f>
        <v>Edinburgh 3</v>
      </c>
      <c r="M5" s="69">
        <v>3</v>
      </c>
      <c r="N5" s="70">
        <v>4</v>
      </c>
      <c r="O5" s="71">
        <v>5</v>
      </c>
      <c r="P5" s="89">
        <f t="shared" si="3"/>
        <v>12</v>
      </c>
      <c r="Q5" s="77" t="str">
        <f t="shared" si="4"/>
        <v>Aberdeen 1</v>
      </c>
      <c r="S5" s="119"/>
      <c r="T5" s="111"/>
      <c r="U5" s="55"/>
      <c r="V5" s="56"/>
      <c r="W5" s="57"/>
      <c r="X5" s="58"/>
      <c r="Y5" s="66">
        <f>IF(ISNA(VLOOKUP(CONCATENATE($U4, Y$2), $C$3:$G$92, 3, 0)), VLOOKUP(CONCATENATE($U4, Y$2), $K$3:$O$92, 3, 0), VLOOKUP(CONCATENATE($U4, Y$2), $C$3:$G$92, 3, 0))</f>
        <v>1</v>
      </c>
      <c r="Z5" s="67">
        <f>IF(ISNA(VLOOKUP(CONCATENATE($U4, Y$2), $C$3:$G$92, 4, 0)), VLOOKUP(CONCATENATE($U4, Y$2), $K$3:$O$92, 4,0), VLOOKUP(CONCATENATE($U4, Y$2), $C$3:$G$92, 4, 0))</f>
        <v>2</v>
      </c>
      <c r="AA5" s="68">
        <f>IF(ISNA(VLOOKUP(CONCATENATE($U4, Y$2), $C$3:$G$92, 5,0)), VLOOKUP(CONCATENATE($U4, Y$2), $K$3:$O$92, 5,0), VLOOKUP(CONCATENATE($U4, Y$2), $C$3:$G$92,5, 0))</f>
        <v>3</v>
      </c>
      <c r="AB5" s="66">
        <f>IF(ISNA(VLOOKUP(CONCATENATE($U4, AB$2), $C$3:$G$92, 3, 0)), VLOOKUP(CONCATENATE($U4, AB$2), $K$3:$O$92, 3, 0), VLOOKUP(CONCATENATE($U4, AB$2), $C$3:$G$92, 3, 0))</f>
        <v>2</v>
      </c>
      <c r="AC5" s="67">
        <f>IF(ISNA(VLOOKUP(CONCATENATE($U4, AB$2), $C$3:$G$92, 4, 0)), VLOOKUP(CONCATENATE($U4, AB$2), $K$3:$O$92, 4,0), VLOOKUP(CONCATENATE($U4, AB$2), $C$3:$G$92, 4, 0))</f>
        <v>3</v>
      </c>
      <c r="AD5" s="68">
        <f>IF(ISNA(VLOOKUP(CONCATENATE($U4, AB$2), $C$3:$G$92, 5,0)), VLOOKUP(CONCATENATE($U4, AB$2), $K$3:$O$92, 5,0), VLOOKUP(CONCATENATE($U4, AB$2), $C$3:$G$92,5, 0))</f>
        <v>5</v>
      </c>
      <c r="AE5" s="66">
        <f>IF(ISNA(VLOOKUP(CONCATENATE($U4, AE$2), $C$3:$G$92, 3, 0)), VLOOKUP(CONCATENATE($U4, AE$2), $K$3:$O$92, 3, 0), VLOOKUP(CONCATENATE($U4, AE$2), $C$3:$G$92, 3, 0))</f>
        <v>2</v>
      </c>
      <c r="AF5" s="67">
        <f>IF(ISNA(VLOOKUP(CONCATENATE($U4, AE$2), $C$3:$G$92, 4, 0)), VLOOKUP(CONCATENATE($U4, AE$2), $K$3:$O$92, 4,0), VLOOKUP(CONCATENATE($U4, AE$2), $C$3:$G$92, 4, 0))</f>
        <v>4</v>
      </c>
      <c r="AG5" s="68">
        <f>IF(ISNA(VLOOKUP(CONCATENATE($U4, AE$2), $C$3:$G$92, 5,0)), VLOOKUP(CONCATENATE($U4, AE$2), $K$3:$O$92, 5,0), VLOOKUP(CONCATENATE($U4, AE$2), $C$3:$G$92,5, 0))</f>
        <v>6</v>
      </c>
      <c r="AH5" s="66">
        <f>IF(ISNA(VLOOKUP(CONCATENATE($U4, AH$2), $C$3:$G$92, 3, 0)), VLOOKUP(CONCATENATE($U4, AH$2), $K$3:$O$92, 3, 0), VLOOKUP(CONCATENATE($U4, AH$2), $C$3:$G$92, 3, 0))</f>
        <v>1</v>
      </c>
      <c r="AI5" s="67">
        <f>IF(ISNA(VLOOKUP(CONCATENATE($U4, AH$2), $C$3:$G$92, 4, 0)), VLOOKUP(CONCATENATE($U4, AH$2), $K$3:$O$92, 4,0), VLOOKUP(CONCATENATE($U4, AH$2), $C$3:$G$92, 4, 0))</f>
        <v>2</v>
      </c>
      <c r="AJ5" s="68">
        <f>IF(ISNA(VLOOKUP(CONCATENATE($U4, AH$2), $C$3:$G$92, 5,0)), VLOOKUP(CONCATENATE($U4, AH$2), $K$3:$O$92, 5,0), VLOOKUP(CONCATENATE($U4, AH$2), $C$3:$G$92,5, 0))</f>
        <v>3</v>
      </c>
      <c r="AK5" s="22"/>
      <c r="AL5" s="21">
        <f>SUM(V5:AJ5)</f>
        <v>34</v>
      </c>
      <c r="AM5" s="32"/>
      <c r="AN5" s="49"/>
      <c r="AO5" s="49"/>
      <c r="AP5" s="51"/>
      <c r="AQ5" s="136"/>
      <c r="AR5" s="37"/>
      <c r="AS5" s="19">
        <v>2</v>
      </c>
      <c r="AT5" s="148"/>
      <c r="AU5" s="19" t="str">
        <f t="shared" ref="AU5:AU8" si="5">VLOOKUP(AS5,S$4:AO$13,2,0)</f>
        <v>Edinburgh 2</v>
      </c>
      <c r="AV5" s="27"/>
      <c r="AW5" s="137"/>
      <c r="AX5" s="19" t="str">
        <f t="shared" ref="AX5:AX7" si="6">AU5</f>
        <v>Edinburgh 2</v>
      </c>
    </row>
    <row r="6" spans="1:50" ht="15" customHeight="1" x14ac:dyDescent="0.25">
      <c r="A6" s="76">
        <v>4</v>
      </c>
      <c r="B6" s="24" t="s">
        <v>41</v>
      </c>
      <c r="C6" s="24" t="str">
        <f t="shared" si="0"/>
        <v>OP</v>
      </c>
      <c r="D6" s="85" t="str">
        <f>IF(B6=0,"",INDEX('League Schedule'!AA:AA,MATCH('League Results'!B6,'League Schedule'!AB:AB,0)))</f>
        <v>Strathclyde 4</v>
      </c>
      <c r="E6" s="69">
        <v>1</v>
      </c>
      <c r="F6" s="70">
        <v>2</v>
      </c>
      <c r="G6" s="71"/>
      <c r="H6" s="89">
        <f t="shared" si="1"/>
        <v>3</v>
      </c>
      <c r="I6" s="24" t="s">
        <v>62</v>
      </c>
      <c r="J6" s="24" t="s">
        <v>42</v>
      </c>
      <c r="K6" s="24" t="str">
        <f t="shared" si="2"/>
        <v>PO</v>
      </c>
      <c r="L6" s="85" t="str">
        <f>IF(J6=0,"",INDEX('League Schedule'!$AA:$AA,MATCH('League Results'!J6,'League Schedule'!$AB:$AB,0)))</f>
        <v>Glasgow 3</v>
      </c>
      <c r="M6" s="69">
        <v>3</v>
      </c>
      <c r="N6" s="70">
        <v>5</v>
      </c>
      <c r="O6" s="71"/>
      <c r="P6" s="89">
        <f t="shared" si="3"/>
        <v>8</v>
      </c>
      <c r="Q6" s="77" t="str">
        <f t="shared" si="4"/>
        <v>Strathclyde 4</v>
      </c>
      <c r="S6" s="119">
        <f t="shared" ref="S6" si="7">AQ6</f>
        <v>4</v>
      </c>
      <c r="T6" s="110" t="str">
        <f>VLOOKUP(U6,'League Schedule'!$T$4:$U$22,2,0)</f>
        <v>St. Andrews 1</v>
      </c>
      <c r="U6" s="54" t="s">
        <v>32</v>
      </c>
      <c r="V6" s="140">
        <f>IF(V7&gt;0, IF(SUM(V7:X7)&lt;=SUM(Y5:AA5), 1, 0), " ")</f>
        <v>0</v>
      </c>
      <c r="W6" s="141"/>
      <c r="X6" s="141"/>
      <c r="Y6" s="45"/>
      <c r="Z6" s="46"/>
      <c r="AA6" s="46"/>
      <c r="AB6" s="140">
        <f>IF(AB7&gt;0, IF(SUM(AB7:AD7)&lt;=10, 1, 0), " ")</f>
        <v>0</v>
      </c>
      <c r="AC6" s="141"/>
      <c r="AD6" s="141"/>
      <c r="AE6" s="140">
        <f t="shared" ref="AE6" si="8">IF(AE7&gt;0, IF(SUM(AE7:AG7)&lt;=10, 1, 0), " ")</f>
        <v>0</v>
      </c>
      <c r="AF6" s="141"/>
      <c r="AG6" s="141"/>
      <c r="AH6" s="140">
        <f>IF(AH7&gt;0, IF(SUM(AH7:AJ7)&lt;=SUM(V13:X13), 1, 0), " ")</f>
        <v>1</v>
      </c>
      <c r="AI6" s="141"/>
      <c r="AJ6" s="141"/>
      <c r="AK6" s="22">
        <f t="shared" ref="AK6:AK12" si="9">SUM(V6:AJ6)</f>
        <v>1</v>
      </c>
      <c r="AL6" s="21"/>
      <c r="AM6" s="32">
        <f>AK6/(COUNTIF(V6:AJ6,0)+COUNTIF(V6:AJ6, 1))</f>
        <v>0.25</v>
      </c>
      <c r="AN6" s="49">
        <f>SUMIF(V$14:AJ$14, AK6,V6:AJ6)</f>
        <v>0</v>
      </c>
      <c r="AO6" s="49">
        <f>SUMIF(V$15:AJ$15, AK6,V7:AJ7)</f>
        <v>0</v>
      </c>
      <c r="AP6" s="51">
        <f>AM6+(0.0001*AN6)-(0.0000001*AO6)-(0.00000000001*AL7)</f>
        <v>0.24999999946000001</v>
      </c>
      <c r="AQ6" s="135">
        <f t="shared" ref="AQ6" si="10">RANK(AP6, AP$4:AP$13)</f>
        <v>4</v>
      </c>
      <c r="AR6" s="37"/>
      <c r="AS6" s="19">
        <v>3</v>
      </c>
      <c r="AT6" s="148"/>
      <c r="AU6" s="19" t="str">
        <f t="shared" si="5"/>
        <v>Edinburgh 1</v>
      </c>
      <c r="AV6" s="27"/>
      <c r="AW6" s="137"/>
      <c r="AX6" s="19" t="str">
        <f t="shared" si="6"/>
        <v>Edinburgh 1</v>
      </c>
    </row>
    <row r="7" spans="1:50" x14ac:dyDescent="0.25">
      <c r="A7" s="76">
        <v>5</v>
      </c>
      <c r="B7" s="24" t="s">
        <v>33</v>
      </c>
      <c r="C7" s="24" t="str">
        <f t="shared" si="0"/>
        <v>CB</v>
      </c>
      <c r="D7" s="85" t="str">
        <f>IF(B7=0,"",INDEX('League Schedule'!AA:AA,MATCH('League Results'!B7,'League Schedule'!AB:AB,0)))</f>
        <v>Edinburgh 1</v>
      </c>
      <c r="E7" s="69">
        <v>1</v>
      </c>
      <c r="F7" s="70">
        <v>2</v>
      </c>
      <c r="G7" s="71">
        <v>3</v>
      </c>
      <c r="H7" s="89">
        <f t="shared" si="1"/>
        <v>6</v>
      </c>
      <c r="I7" s="24" t="s">
        <v>62</v>
      </c>
      <c r="J7" s="24" t="s">
        <v>32</v>
      </c>
      <c r="K7" s="24" t="str">
        <f t="shared" si="2"/>
        <v>BC</v>
      </c>
      <c r="L7" s="85" t="str">
        <f>IF(J7=0,"",INDEX('League Schedule'!$AA:$AA,MATCH('League Results'!J7,'League Schedule'!$AB:$AB,0)))</f>
        <v>St. Andrews 1</v>
      </c>
      <c r="M7" s="69">
        <v>4</v>
      </c>
      <c r="N7" s="70">
        <v>5</v>
      </c>
      <c r="O7" s="71">
        <v>6</v>
      </c>
      <c r="P7" s="89">
        <f t="shared" si="3"/>
        <v>15</v>
      </c>
      <c r="Q7" s="77" t="str">
        <f t="shared" si="4"/>
        <v>Edinburgh 1</v>
      </c>
      <c r="S7" s="119"/>
      <c r="T7" s="111"/>
      <c r="U7" s="55"/>
      <c r="V7" s="66">
        <f>IF(ISNA(VLOOKUP(CONCATENATE($U6, V$2), $C$3:$G$92, 3, 0)), VLOOKUP(CONCATENATE($U6, V$2), $K$3:$O$92, 3, 0), VLOOKUP(CONCATENATE($U6, V$2), $C$3:$G$92, 3, 0))</f>
        <v>4</v>
      </c>
      <c r="W7" s="67">
        <f>IF(ISNA(VLOOKUP(CONCATENATE($U6, V$2), $C$3:$G$92, 4, 0)), VLOOKUP(CONCATENATE($U6, V$2), $K$3:$O$92, 4,0), VLOOKUP(CONCATENATE($U6, V$2), $C$3:$G$92, 4, 0))</f>
        <v>5</v>
      </c>
      <c r="X7" s="68">
        <f>IF(ISNA(VLOOKUP(CONCATENATE($U6, V$2), $C$3:$G$92, 5,0)), VLOOKUP(CONCATENATE($U6, V$2), $K$3:$O$92, 5,0), VLOOKUP(CONCATENATE($U6, V$2), $C$3:$G$92,5, 0))</f>
        <v>6</v>
      </c>
      <c r="Y7" s="56"/>
      <c r="Z7" s="57"/>
      <c r="AA7" s="58"/>
      <c r="AB7" s="66">
        <f>IF(ISNA(VLOOKUP(CONCATENATE($U6, AB$2), $C$3:$G$92, 3, 0)), VLOOKUP(CONCATENATE($U6, AB$2), $K$3:$O$92, 3, 0), VLOOKUP(CONCATENATE($U6, AB$2), $C$3:$G$92, 3, 0))</f>
        <v>4</v>
      </c>
      <c r="AC7" s="67">
        <f>IF(ISNA(VLOOKUP(CONCATENATE($U6, AB$2), $C$3:$G$92, 4, 0)), VLOOKUP(CONCATENATE($U6, AB$2), $K$3:$O$92, 4,0), VLOOKUP(CONCATENATE($U6, AB$2), $C$3:$G$92, 4, 0))</f>
        <v>5</v>
      </c>
      <c r="AD7" s="68">
        <f>IF(ISNA(VLOOKUP(CONCATENATE($U6, AB$2), $C$3:$G$92, 5,0)), VLOOKUP(CONCATENATE($U6, AB$2), $K$3:$O$92, 5,0), VLOOKUP(CONCATENATE($U6, AB$2), $C$3:$G$92,5, 0))</f>
        <v>6</v>
      </c>
      <c r="AE7" s="66">
        <f>IF(ISNA(VLOOKUP(CONCATENATE($U6, AE$2), $C$3:$G$92, 3, 0)), VLOOKUP(CONCATENATE($U6, AE$2), $K$3:$O$92, 3, 0), VLOOKUP(CONCATENATE($U6, AE$2), $C$3:$G$92, 3, 0))</f>
        <v>4</v>
      </c>
      <c r="AF7" s="67">
        <f>IF(ISNA(VLOOKUP(CONCATENATE($U6, AE$2), $C$3:$G$92, 4, 0)), VLOOKUP(CONCATENATE($U6, AE$2), $K$3:$O$92, 4,0), VLOOKUP(CONCATENATE($U6, AE$2), $C$3:$G$92, 4, 0))</f>
        <v>5</v>
      </c>
      <c r="AG7" s="68">
        <f>IF(ISNA(VLOOKUP(CONCATENATE($U6, AE$2), $C$3:$G$92, 5,0)), VLOOKUP(CONCATENATE($U6, AE$2), $K$3:$O$92, 5,0), VLOOKUP(CONCATENATE($U6, AE$2), $C$3:$G$92,5, 0))</f>
        <v>6</v>
      </c>
      <c r="AH7" s="66">
        <f>IF(ISNA(VLOOKUP(CONCATENATE($U6, AH$2), $C$3:$G$92, 3, 0)), VLOOKUP(CONCATENATE($U6, AH$2), $K$3:$O$92, 3, 0), VLOOKUP(CONCATENATE($U6, AH$2), $C$3:$G$92, 3, 0))</f>
        <v>5</v>
      </c>
      <c r="AI7" s="67">
        <f>IF(ISNA(VLOOKUP(CONCATENATE($U6, AH$2), $C$3:$G$92, 4, 0)), VLOOKUP(CONCATENATE($U6, AH$2), $K$3:$O$92, 4,0), VLOOKUP(CONCATENATE($U6, AH$2), $C$3:$G$92, 4, 0))</f>
        <v>3</v>
      </c>
      <c r="AJ7" s="68">
        <f>IF(ISNA(VLOOKUP(CONCATENATE($U6, AH$2), $C$3:$G$92, 5,0)), VLOOKUP(CONCATENATE($U6, AH$2), $K$3:$O$92, 5,0), VLOOKUP(CONCATENATE($U6, AH$2), $C$3:$G$92,5, 0))</f>
        <v>1</v>
      </c>
      <c r="AK7" s="22"/>
      <c r="AL7" s="21">
        <f>SUM(V7:AJ7)</f>
        <v>54</v>
      </c>
      <c r="AM7" s="32"/>
      <c r="AN7" s="49"/>
      <c r="AO7" s="49"/>
      <c r="AP7" s="51"/>
      <c r="AQ7" s="136"/>
      <c r="AR7" s="37"/>
      <c r="AS7" s="33">
        <v>4</v>
      </c>
      <c r="AT7" s="148"/>
      <c r="AU7" s="19" t="str">
        <f t="shared" si="5"/>
        <v>St. Andrews 1</v>
      </c>
      <c r="AV7" s="28"/>
      <c r="AW7" s="137"/>
      <c r="AX7" s="19" t="str">
        <f t="shared" si="6"/>
        <v>St. Andrews 1</v>
      </c>
    </row>
    <row r="8" spans="1:50" ht="15" customHeight="1" x14ac:dyDescent="0.25">
      <c r="A8" s="76">
        <v>6</v>
      </c>
      <c r="B8" s="24" t="s">
        <v>44</v>
      </c>
      <c r="C8" s="24" t="str">
        <f t="shared" si="0"/>
        <v>HG</v>
      </c>
      <c r="D8" s="85" t="str">
        <f>IF(B8=0,"",INDEX('League Schedule'!AA:AA,MATCH('League Results'!B8,'League Schedule'!AB:AB,0)))</f>
        <v>UHI 1</v>
      </c>
      <c r="E8" s="69">
        <v>3</v>
      </c>
      <c r="F8" s="70">
        <v>4</v>
      </c>
      <c r="G8" s="71">
        <v>5</v>
      </c>
      <c r="H8" s="89">
        <f t="shared" si="1"/>
        <v>12</v>
      </c>
      <c r="I8" s="24" t="s">
        <v>62</v>
      </c>
      <c r="J8" s="24" t="s">
        <v>43</v>
      </c>
      <c r="K8" s="24" t="str">
        <f t="shared" si="2"/>
        <v>GH</v>
      </c>
      <c r="L8" s="85" t="str">
        <f>IF(J8=0,"",INDEX('League Schedule'!$AA:$AA,MATCH('League Results'!J8,'League Schedule'!$AB:$AB,0)))</f>
        <v>Glasgow 2</v>
      </c>
      <c r="M8" s="69">
        <v>1</v>
      </c>
      <c r="N8" s="70">
        <v>2</v>
      </c>
      <c r="O8" s="71">
        <v>6</v>
      </c>
      <c r="P8" s="89">
        <f t="shared" si="3"/>
        <v>9</v>
      </c>
      <c r="Q8" s="77" t="str">
        <f t="shared" si="4"/>
        <v>Glasgow 2</v>
      </c>
      <c r="S8" s="119">
        <f t="shared" ref="S8" si="11">AQ8</f>
        <v>3</v>
      </c>
      <c r="T8" s="110" t="str">
        <f>VLOOKUP(U8,'League Schedule'!$T$4:$U$22,2,0)</f>
        <v>Edinburgh 1</v>
      </c>
      <c r="U8" s="54" t="s">
        <v>33</v>
      </c>
      <c r="V8" s="140">
        <f>IF(V9&gt;0, IF(SUM(V9:X9)&lt;=SUM(AB5:AD5), 1, 0), " ")</f>
        <v>0</v>
      </c>
      <c r="W8" s="141"/>
      <c r="X8" s="141"/>
      <c r="Y8" s="140">
        <f>IF(Y9&gt;0, IF(SUM(Y9:AA9)&lt;=10, 1, 0), " ")</f>
        <v>1</v>
      </c>
      <c r="Z8" s="141"/>
      <c r="AA8" s="141"/>
      <c r="AB8" s="143"/>
      <c r="AC8" s="144"/>
      <c r="AD8" s="144"/>
      <c r="AE8" s="140">
        <f>IF(AE9&gt;0, IF(SUM(AE9:AG9)&lt;=10, 1, 0), " ")</f>
        <v>0</v>
      </c>
      <c r="AF8" s="141"/>
      <c r="AG8" s="141"/>
      <c r="AH8" s="140">
        <f t="shared" ref="AH8" si="12">IF(AH9&gt;0, IF(SUM(AH9:AJ9)&lt;=10, 1, 0), " ")</f>
        <v>1</v>
      </c>
      <c r="AI8" s="141"/>
      <c r="AJ8" s="141"/>
      <c r="AK8" s="22">
        <f t="shared" si="9"/>
        <v>2</v>
      </c>
      <c r="AL8" s="21"/>
      <c r="AM8" s="32">
        <f>AK8/(COUNTIF(V8:AJ8,0)+COUNTIF(V8:AJ8, 1))</f>
        <v>0.5</v>
      </c>
      <c r="AN8" s="49">
        <f>SUMIF(V$14:AJ$14, AK8,V8:AJ8)</f>
        <v>0</v>
      </c>
      <c r="AO8" s="49">
        <f>SUMIF(V$15:AJ$15, AK8,V9:AJ9)</f>
        <v>0</v>
      </c>
      <c r="AP8" s="51">
        <f>AM8+(0.0001*AN8)-(0.0000001*AO8)-(0.00000000001*AL9)</f>
        <v>0.49999999962000002</v>
      </c>
      <c r="AQ8" s="135">
        <f t="shared" ref="AQ8" si="13">RANK(AP8, AP$4:AP$13)</f>
        <v>3</v>
      </c>
      <c r="AR8" s="37"/>
      <c r="AS8" s="33">
        <v>5</v>
      </c>
      <c r="AT8" s="154" t="s">
        <v>116</v>
      </c>
      <c r="AU8" s="19" t="str">
        <f t="shared" si="5"/>
        <v>Glasgow 1</v>
      </c>
      <c r="AV8" s="25" t="str">
        <f>Q41</f>
        <v>Glasgow 1</v>
      </c>
      <c r="AW8" s="137"/>
      <c r="AX8" s="19" t="str">
        <f>AV8</f>
        <v>Glasgow 1</v>
      </c>
    </row>
    <row r="9" spans="1:50" x14ac:dyDescent="0.25">
      <c r="A9" s="76">
        <v>7</v>
      </c>
      <c r="B9" s="24" t="s">
        <v>35</v>
      </c>
      <c r="C9" s="24" t="str">
        <f t="shared" si="0"/>
        <v>KM</v>
      </c>
      <c r="D9" s="85" t="str">
        <f>IF(B9=0,"",INDEX('League Schedule'!AA:AA,MATCH('League Results'!B9,'League Schedule'!AB:AB,0)))</f>
        <v>Aberdeen 1</v>
      </c>
      <c r="E9" s="69">
        <v>1</v>
      </c>
      <c r="F9" s="70">
        <v>2</v>
      </c>
      <c r="G9" s="71">
        <v>5</v>
      </c>
      <c r="H9" s="89">
        <f t="shared" si="1"/>
        <v>8</v>
      </c>
      <c r="I9" s="24" t="s">
        <v>62</v>
      </c>
      <c r="J9" s="24" t="s">
        <v>37</v>
      </c>
      <c r="K9" s="24" t="str">
        <f t="shared" si="2"/>
        <v>MK</v>
      </c>
      <c r="L9" s="85" t="str">
        <f>IF(J9=0,"",INDEX('League Schedule'!$AA:$AA,MATCH('League Results'!J9,'League Schedule'!$AB:$AB,0)))</f>
        <v>St. Andrews 3</v>
      </c>
      <c r="M9" s="69">
        <v>3</v>
      </c>
      <c r="N9" s="70">
        <v>4</v>
      </c>
      <c r="O9" s="71">
        <v>6</v>
      </c>
      <c r="P9" s="89">
        <f t="shared" si="3"/>
        <v>13</v>
      </c>
      <c r="Q9" s="77" t="str">
        <f t="shared" si="4"/>
        <v>Aberdeen 1</v>
      </c>
      <c r="S9" s="119"/>
      <c r="T9" s="111"/>
      <c r="U9" s="55"/>
      <c r="V9" s="66">
        <f>IF(ISNA(VLOOKUP(CONCATENATE($U8, V$2), $C$3:$G$92, 3, 0)), VLOOKUP(CONCATENATE($U8, V$2), $K$3:$O$92, 3, 0), VLOOKUP(CONCATENATE($U8, V$2), $C$3:$G$92, 3, 0))</f>
        <v>1</v>
      </c>
      <c r="W9" s="67">
        <f>IF(ISNA(VLOOKUP(CONCATENATE($U8, V$2), $C$3:$G$92, 4, 0)), VLOOKUP(CONCATENATE($U8, V$2), $K$3:$O$92, 4,0), VLOOKUP(CONCATENATE($U8, V$2), $C$3:$G$92, 4, 0))</f>
        <v>6</v>
      </c>
      <c r="X9" s="68">
        <f>IF(ISNA(VLOOKUP(CONCATENATE($U8, V$2), $C$3:$G$92, 5,0)), VLOOKUP(CONCATENATE($U8, V$2), $K$3:$O$92, 5,0), VLOOKUP(CONCATENATE($U8, V$2), $C$3:$G$92,5, 0))</f>
        <v>4</v>
      </c>
      <c r="Y9" s="66">
        <f>IF(ISNA(VLOOKUP(CONCATENATE($U8, Y$2), $C$3:$G$92, 3, 0)), VLOOKUP(CONCATENATE($U8, Y$2), $K$3:$O$92, 3, 0), VLOOKUP(CONCATENATE($U8, Y$2), $C$3:$G$92, 3, 0))</f>
        <v>1</v>
      </c>
      <c r="Z9" s="67">
        <f>IF(ISNA(VLOOKUP(CONCATENATE($U8, Y$2), $C$3:$G$92, 4, 0)), VLOOKUP(CONCATENATE($U8, Y$2), $K$3:$O$92, 4,0), VLOOKUP(CONCATENATE($U8, Y$2), $C$3:$G$92, 4, 0))</f>
        <v>2</v>
      </c>
      <c r="AA9" s="68">
        <f>IF(ISNA(VLOOKUP(CONCATENATE($U8, Y$2), $C$3:$G$92, 5,0)), VLOOKUP(CONCATENATE($U8, Y$2), $K$3:$O$92, 5,0), VLOOKUP(CONCATENATE($U8, Y$2), $C$3:$G$92,5, 0))</f>
        <v>3</v>
      </c>
      <c r="AB9" s="56"/>
      <c r="AC9" s="57"/>
      <c r="AD9" s="58"/>
      <c r="AE9" s="66">
        <f>IF(ISNA(VLOOKUP(CONCATENATE($U8, AE$2), $C$3:$G$92, 3, 0)), VLOOKUP(CONCATENATE($U8, AE$2), $K$3:$O$92, 3, 0), VLOOKUP(CONCATENATE($U8, AE$2), $C$3:$G$92, 3, 0))</f>
        <v>3</v>
      </c>
      <c r="AF9" s="67">
        <f>IF(ISNA(VLOOKUP(CONCATENATE($U8, AE$2), $C$3:$G$92, 4, 0)), VLOOKUP(CONCATENATE($U8, AE$2), $K$3:$O$92, 4,0), VLOOKUP(CONCATENATE($U8, AE$2), $C$3:$G$92, 4, 0))</f>
        <v>4</v>
      </c>
      <c r="AG9" s="68">
        <f>IF(ISNA(VLOOKUP(CONCATENATE($U8, AE$2), $C$3:$G$92, 5,0)), VLOOKUP(CONCATENATE($U8, AE$2), $K$3:$O$92, 5,0), VLOOKUP(CONCATENATE($U8, AE$2), $C$3:$G$92,5, 0))</f>
        <v>6</v>
      </c>
      <c r="AH9" s="66">
        <f>IF(ISNA(VLOOKUP(CONCATENATE($U8, AH$2), $C$3:$G$92, 3, 0)), VLOOKUP(CONCATENATE($U8, AH$2), $K$3:$O$92, 3, 0), VLOOKUP(CONCATENATE($U8, AH$2), $C$3:$G$92, 3, 0))</f>
        <v>1</v>
      </c>
      <c r="AI9" s="67">
        <f>IF(ISNA(VLOOKUP(CONCATENATE($U8, AH$2), $C$3:$G$92, 4, 0)), VLOOKUP(CONCATENATE($U8, AH$2), $K$3:$O$92, 4,0), VLOOKUP(CONCATENATE($U8, AH$2), $C$3:$G$92, 4, 0))</f>
        <v>2</v>
      </c>
      <c r="AJ9" s="68">
        <f>IF(ISNA(VLOOKUP(CONCATENATE($U8, AH$2), $C$3:$G$92, 5,0)), VLOOKUP(CONCATENATE($U8, AH$2), $K$3:$O$92, 5,0), VLOOKUP(CONCATENATE($U8, AH$2), $C$3:$G$92,5, 0))</f>
        <v>5</v>
      </c>
      <c r="AK9" s="22"/>
      <c r="AL9" s="21">
        <f>SUM(V9:AJ9)</f>
        <v>38</v>
      </c>
      <c r="AM9" s="32"/>
      <c r="AN9" s="49"/>
      <c r="AO9" s="49"/>
      <c r="AP9" s="51"/>
      <c r="AQ9" s="136"/>
      <c r="AR9" s="37"/>
      <c r="AS9" s="33">
        <v>1</v>
      </c>
      <c r="AT9" s="154"/>
      <c r="AU9" s="19" t="str">
        <f>VLOOKUP(AS9,S$20:AO$29,2,0)</f>
        <v>St. Andrews 2</v>
      </c>
      <c r="AV9" s="25" t="str">
        <f>IF(AU8=AV8, AU9, AU8)</f>
        <v>St. Andrews 2</v>
      </c>
      <c r="AW9" s="142" t="s">
        <v>52</v>
      </c>
      <c r="AX9" s="19" t="str">
        <f>AV9</f>
        <v>St. Andrews 2</v>
      </c>
    </row>
    <row r="10" spans="1:50" ht="15" customHeight="1" x14ac:dyDescent="0.25">
      <c r="A10" s="76">
        <v>8</v>
      </c>
      <c r="B10" s="24" t="s">
        <v>41</v>
      </c>
      <c r="C10" s="24" t="str">
        <f t="shared" si="0"/>
        <v>OQ</v>
      </c>
      <c r="D10" s="85" t="str">
        <f>IF(B10=0,"",INDEX('League Schedule'!AA:AA,MATCH('League Results'!B10,'League Schedule'!AB:AB,0)))</f>
        <v>Strathclyde 4</v>
      </c>
      <c r="E10" s="69">
        <v>1</v>
      </c>
      <c r="F10" s="70">
        <v>5</v>
      </c>
      <c r="G10" s="71"/>
      <c r="H10" s="89">
        <f t="shared" si="1"/>
        <v>6</v>
      </c>
      <c r="I10" s="24" t="s">
        <v>62</v>
      </c>
      <c r="J10" s="24" t="s">
        <v>45</v>
      </c>
      <c r="K10" s="24" t="str">
        <f t="shared" si="2"/>
        <v>QO</v>
      </c>
      <c r="L10" s="85" t="str">
        <f>IF(J10=0,"",INDEX('League Schedule'!$AA:$AA,MATCH('League Results'!J10,'League Schedule'!$AB:$AB,0)))</f>
        <v>Dundee 1</v>
      </c>
      <c r="M10" s="69">
        <v>3</v>
      </c>
      <c r="N10" s="70">
        <v>2</v>
      </c>
      <c r="O10" s="71"/>
      <c r="P10" s="89">
        <f t="shared" si="3"/>
        <v>5</v>
      </c>
      <c r="Q10" s="77" t="str">
        <f t="shared" si="4"/>
        <v>Dundee 1</v>
      </c>
      <c r="S10" s="119">
        <f t="shared" ref="S10" si="14">AQ10</f>
        <v>1</v>
      </c>
      <c r="T10" s="110" t="str">
        <f>VLOOKUP(U10,'League Schedule'!$T$4:$U$22,2,0)</f>
        <v>Strathclyde 1</v>
      </c>
      <c r="U10" s="54" t="s">
        <v>34</v>
      </c>
      <c r="V10" s="140">
        <f>IF(V11&gt;0, IF(SUM(V11:X11)&lt;=SUM(AE5:AG5), 1, 0), " ")</f>
        <v>1</v>
      </c>
      <c r="W10" s="141"/>
      <c r="X10" s="141"/>
      <c r="Y10" s="140">
        <f t="shared" ref="Y10" si="15">IF(Y11&gt;0, IF(SUM(Y11:AA11)&lt;=10, 1, 0), " ")</f>
        <v>1</v>
      </c>
      <c r="Z10" s="141"/>
      <c r="AA10" s="141"/>
      <c r="AB10" s="140">
        <f t="shared" ref="AB10" si="16">IF(AB11&gt;0, IF(SUM(AB11:AD11)&lt;=10, 1, 0), " ")</f>
        <v>1</v>
      </c>
      <c r="AC10" s="141"/>
      <c r="AD10" s="141"/>
      <c r="AE10" s="143"/>
      <c r="AF10" s="144"/>
      <c r="AG10" s="144"/>
      <c r="AH10" s="140">
        <f t="shared" ref="AH10" si="17">IF(AH11&gt;0, IF(SUM(AH11:AJ11)&lt;=10, 1, 0), " ")</f>
        <v>1</v>
      </c>
      <c r="AI10" s="141"/>
      <c r="AJ10" s="141"/>
      <c r="AK10" s="22">
        <f t="shared" si="9"/>
        <v>4</v>
      </c>
      <c r="AL10" s="21"/>
      <c r="AM10" s="32">
        <f>AK10/(COUNTIF(V10:AJ10,0)+COUNTIF(V10:AJ10, 1))</f>
        <v>1</v>
      </c>
      <c r="AN10" s="49">
        <f>SUMIF(V$14:AJ$14, AK10,V10:AJ10)</f>
        <v>0</v>
      </c>
      <c r="AO10" s="49">
        <f>SUMIF(V$15:AJ$15, AK10,V11:AJ11)</f>
        <v>0</v>
      </c>
      <c r="AP10" s="51">
        <f>AM10+(0.0001*AN10)-(0.0000001*AO10)-(0.00000000001*AL11)</f>
        <v>0.99999999970999998</v>
      </c>
      <c r="AQ10" s="135">
        <f t="shared" ref="AQ10" si="18">RANK(AP10, AP$4:AP$13)</f>
        <v>1</v>
      </c>
      <c r="AR10" s="37"/>
      <c r="AS10" s="33">
        <v>2</v>
      </c>
      <c r="AT10" s="39" t="s">
        <v>52</v>
      </c>
      <c r="AU10" s="19" t="str">
        <f t="shared" ref="AU10:AU13" si="19">VLOOKUP(AS10,S$20:AO$29,2,0)</f>
        <v>Strathclyde 3</v>
      </c>
      <c r="AV10" s="26"/>
      <c r="AW10" s="142"/>
      <c r="AX10" s="19" t="str">
        <f t="shared" ref="AX10:AX17" si="20">AU10</f>
        <v>Strathclyde 3</v>
      </c>
    </row>
    <row r="11" spans="1:50" x14ac:dyDescent="0.25">
      <c r="A11" s="76">
        <v>9</v>
      </c>
      <c r="B11" s="24" t="s">
        <v>33</v>
      </c>
      <c r="C11" s="24" t="str">
        <f t="shared" si="0"/>
        <v>CD</v>
      </c>
      <c r="D11" s="85" t="str">
        <f>IF(B11=0,"",INDEX('League Schedule'!AA:AA,MATCH('League Results'!B11,'League Schedule'!AB:AB,0)))</f>
        <v>Edinburgh 1</v>
      </c>
      <c r="E11" s="69">
        <v>3</v>
      </c>
      <c r="F11" s="70">
        <v>4</v>
      </c>
      <c r="G11" s="71">
        <v>6</v>
      </c>
      <c r="H11" s="89">
        <f t="shared" si="1"/>
        <v>13</v>
      </c>
      <c r="I11" s="24" t="s">
        <v>62</v>
      </c>
      <c r="J11" s="24" t="s">
        <v>34</v>
      </c>
      <c r="K11" s="24" t="str">
        <f t="shared" si="2"/>
        <v>DC</v>
      </c>
      <c r="L11" s="85" t="str">
        <f>IF(J11=0,"",INDEX('League Schedule'!$AA:$AA,MATCH('League Results'!J11,'League Schedule'!$AB:$AB,0)))</f>
        <v>Strathclyde 1</v>
      </c>
      <c r="M11" s="69">
        <v>1</v>
      </c>
      <c r="N11" s="70">
        <v>2</v>
      </c>
      <c r="O11" s="71">
        <v>5</v>
      </c>
      <c r="P11" s="89">
        <f t="shared" si="3"/>
        <v>8</v>
      </c>
      <c r="Q11" s="77" t="str">
        <f t="shared" si="4"/>
        <v>Strathclyde 1</v>
      </c>
      <c r="S11" s="119"/>
      <c r="T11" s="111"/>
      <c r="U11" s="55"/>
      <c r="V11" s="66">
        <f>IF(ISNA(VLOOKUP(CONCATENATE($U10, V$2), $C$3:$G$92, 3, 0)), VLOOKUP(CONCATENATE($U10, V$2), $K$3:$O$92, 3, 0), VLOOKUP(CONCATENATE($U10, V$2), $C$3:$G$92, 3, 0))</f>
        <v>1</v>
      </c>
      <c r="W11" s="67">
        <f>IF(ISNA(VLOOKUP(CONCATENATE($U10, V$2), $C$3:$G$92, 4, 0)), VLOOKUP(CONCATENATE($U10, V$2), $K$3:$O$92, 4,0), VLOOKUP(CONCATENATE($U10, V$2), $C$3:$G$92, 4, 0))</f>
        <v>3</v>
      </c>
      <c r="X11" s="68">
        <f>IF(ISNA(VLOOKUP(CONCATENATE($U10, V$2), $C$3:$G$92, 5,0)), VLOOKUP(CONCATENATE($U10, V$2), $K$3:$O$92, 5,0), VLOOKUP(CONCATENATE($U10, V$2), $C$3:$G$92,5, 0))</f>
        <v>5</v>
      </c>
      <c r="Y11" s="66">
        <f>IF(ISNA(VLOOKUP(CONCATENATE($U10, Y$2), $C$3:$G$92, 3, 0)), VLOOKUP(CONCATENATE($U10, Y$2), $K$3:$O$92, 3, 0), VLOOKUP(CONCATENATE($U10, Y$2), $C$3:$G$92, 3, 0))</f>
        <v>1</v>
      </c>
      <c r="Z11" s="67">
        <f>IF(ISNA(VLOOKUP(CONCATENATE($U10, Y$2), $C$3:$G$92, 4, 0)), VLOOKUP(CONCATENATE($U10, Y$2), $K$3:$O$92, 4,0), VLOOKUP(CONCATENATE($U10, Y$2), $C$3:$G$92, 4, 0))</f>
        <v>2</v>
      </c>
      <c r="AA11" s="68">
        <f>IF(ISNA(VLOOKUP(CONCATENATE($U10, Y$2), $C$3:$G$92, 5,0)), VLOOKUP(CONCATENATE($U10, Y$2), $K$3:$O$92, 5,0), VLOOKUP(CONCATENATE($U10, Y$2), $C$3:$G$92,5, 0))</f>
        <v>3</v>
      </c>
      <c r="AB11" s="66">
        <f>IF(ISNA(VLOOKUP(CONCATENATE($U10, AB$2), $C$3:$G$92, 3, 0)), VLOOKUP(CONCATENATE($U10, AB$2), $K$3:$O$92, 3, 0), VLOOKUP(CONCATENATE($U10, AB$2), $C$3:$G$92, 3, 0))</f>
        <v>1</v>
      </c>
      <c r="AC11" s="67">
        <f>IF(ISNA(VLOOKUP(CONCATENATE($U10, AB$2), $C$3:$G$92, 4, 0)), VLOOKUP(CONCATENATE($U10, AB$2), $K$3:$O$92, 4,0), VLOOKUP(CONCATENATE($U10, AB$2), $C$3:$G$92, 4, 0))</f>
        <v>2</v>
      </c>
      <c r="AD11" s="68">
        <f>IF(ISNA(VLOOKUP(CONCATENATE($U10, AB$2), $C$3:$G$92, 5,0)), VLOOKUP(CONCATENATE($U10, AB$2), $K$3:$O$92, 5,0), VLOOKUP(CONCATENATE($U10, AB$2), $C$3:$G$92,5, 0))</f>
        <v>5</v>
      </c>
      <c r="AE11" s="56"/>
      <c r="AF11" s="57"/>
      <c r="AG11" s="58"/>
      <c r="AH11" s="66">
        <f>IF(ISNA(VLOOKUP(CONCATENATE($U10, AH$2), $C$3:$G$92, 3, 0)), VLOOKUP(CONCATENATE($U10, AH$2), $K$3:$O$92, 3, 0), VLOOKUP(CONCATENATE($U10, AH$2), $C$3:$G$92, 3, 0))</f>
        <v>1</v>
      </c>
      <c r="AI11" s="67">
        <f>IF(ISNA(VLOOKUP(CONCATENATE($U10, AH$2), $C$3:$G$92, 4, 0)), VLOOKUP(CONCATENATE($U10, AH$2), $K$3:$O$92, 4,0), VLOOKUP(CONCATENATE($U10, AH$2), $C$3:$G$92, 4, 0))</f>
        <v>2</v>
      </c>
      <c r="AJ11" s="68">
        <f>IF(ISNA(VLOOKUP(CONCATENATE($U10, AH$2), $C$3:$G$92, 5,0)), VLOOKUP(CONCATENATE($U10, AH$2), $K$3:$O$92, 5,0), VLOOKUP(CONCATENATE($U10, AH$2), $C$3:$G$92,5, 0))</f>
        <v>3</v>
      </c>
      <c r="AK11" s="22"/>
      <c r="AL11" s="21">
        <f>SUM(V11:AJ11)</f>
        <v>29</v>
      </c>
      <c r="AM11" s="32"/>
      <c r="AN11" s="49"/>
      <c r="AO11" s="49"/>
      <c r="AP11" s="51"/>
      <c r="AQ11" s="136"/>
      <c r="AR11" s="37"/>
      <c r="AS11" s="33">
        <v>3</v>
      </c>
      <c r="AT11" s="39"/>
      <c r="AU11" s="19" t="str">
        <f t="shared" si="19"/>
        <v>Glasgow 2</v>
      </c>
      <c r="AV11" s="27"/>
      <c r="AW11" s="142"/>
      <c r="AX11" s="19" t="str">
        <f t="shared" si="20"/>
        <v>Glasgow 2</v>
      </c>
    </row>
    <row r="12" spans="1:50" ht="15" customHeight="1" x14ac:dyDescent="0.25">
      <c r="A12" s="76">
        <v>10</v>
      </c>
      <c r="B12" s="24" t="s">
        <v>44</v>
      </c>
      <c r="C12" s="24" t="str">
        <f t="shared" si="0"/>
        <v>HI</v>
      </c>
      <c r="D12" s="85" t="str">
        <f>IF(B12=0,"",INDEX('League Schedule'!AA:AA,MATCH('League Results'!B12,'League Schedule'!AB:AB,0)))</f>
        <v>UHI 1</v>
      </c>
      <c r="E12" s="69">
        <v>4</v>
      </c>
      <c r="F12" s="70">
        <v>5</v>
      </c>
      <c r="G12" s="71">
        <v>6</v>
      </c>
      <c r="H12" s="89">
        <f t="shared" si="1"/>
        <v>15</v>
      </c>
      <c r="I12" s="24" t="s">
        <v>62</v>
      </c>
      <c r="J12" s="24" t="s">
        <v>47</v>
      </c>
      <c r="K12" s="24" t="str">
        <f t="shared" si="2"/>
        <v>IH</v>
      </c>
      <c r="L12" s="85" t="str">
        <f>IF(J12=0,"",INDEX('League Schedule'!$AA:$AA,MATCH('League Results'!J12,'League Schedule'!$AB:$AB,0)))</f>
        <v>St. Andrews 2</v>
      </c>
      <c r="M12" s="69">
        <v>1</v>
      </c>
      <c r="N12" s="70">
        <v>2</v>
      </c>
      <c r="O12" s="71">
        <v>3</v>
      </c>
      <c r="P12" s="89">
        <f t="shared" si="3"/>
        <v>6</v>
      </c>
      <c r="Q12" s="77" t="str">
        <f t="shared" si="4"/>
        <v>St. Andrews 2</v>
      </c>
      <c r="S12" s="119">
        <f t="shared" ref="S12" si="21">AQ12</f>
        <v>5</v>
      </c>
      <c r="T12" s="110" t="str">
        <f>VLOOKUP(U12,'League Schedule'!$T$4:$U$22,2,0)</f>
        <v>Glasgow 1</v>
      </c>
      <c r="U12" s="54" t="s">
        <v>39</v>
      </c>
      <c r="V12" s="140">
        <f>IF(V13&gt;0, IF(SUM(V13:X13)&lt;=SUM(AH5:AJ5), 1, 0), " ")</f>
        <v>0</v>
      </c>
      <c r="W12" s="141"/>
      <c r="X12" s="141"/>
      <c r="Y12" s="140">
        <f t="shared" ref="Y12" si="22">IF(Y13&gt;0, IF(SUM(Y13:AA13)&lt;=10, 1, 0), " ")</f>
        <v>0</v>
      </c>
      <c r="Z12" s="141"/>
      <c r="AA12" s="141"/>
      <c r="AB12" s="140">
        <f t="shared" ref="AB12" si="23">IF(AB13&gt;0, IF(SUM(AB13:AD13)&lt;=10, 1, 0), " ")</f>
        <v>0</v>
      </c>
      <c r="AC12" s="141"/>
      <c r="AD12" s="141"/>
      <c r="AE12" s="140">
        <f t="shared" ref="AE12" si="24">IF(AE13&gt;0, IF(SUM(AE13:AG13)&lt;=10, 1, 0), " ")</f>
        <v>0</v>
      </c>
      <c r="AF12" s="141"/>
      <c r="AG12" s="141"/>
      <c r="AH12" s="143"/>
      <c r="AI12" s="144"/>
      <c r="AJ12" s="144"/>
      <c r="AK12" s="22">
        <f t="shared" si="9"/>
        <v>0</v>
      </c>
      <c r="AL12" s="21"/>
      <c r="AM12" s="32">
        <f>AK12/(COUNTIF(V12:AJ12,0)+COUNTIF(V12:AJ12, 1))</f>
        <v>0</v>
      </c>
      <c r="AN12" s="49">
        <f>SUMIF(V$14:AJ$14, AK12,V12:AJ12)</f>
        <v>0</v>
      </c>
      <c r="AO12" s="49">
        <f>SUMIF(V$15:AJ$15, AK12,V13:AJ13)</f>
        <v>0</v>
      </c>
      <c r="AP12" s="51">
        <f>AM12+(0.0001*AN12)-(0.0000001*AO12)-(0.00000000001*AL13)</f>
        <v>-5.5999999999999993E-10</v>
      </c>
      <c r="AQ12" s="135">
        <f t="shared" ref="AQ12" si="25">RANK(AP12, AP$4:AP$13)</f>
        <v>5</v>
      </c>
      <c r="AR12" s="37"/>
      <c r="AS12" s="33">
        <v>4</v>
      </c>
      <c r="AT12" s="39"/>
      <c r="AU12" s="19" t="str">
        <f t="shared" si="19"/>
        <v>Strathclyde 2</v>
      </c>
      <c r="AV12" s="27"/>
      <c r="AW12" s="142"/>
      <c r="AX12" s="19" t="str">
        <f t="shared" si="20"/>
        <v>Strathclyde 2</v>
      </c>
    </row>
    <row r="13" spans="1:50" x14ac:dyDescent="0.25">
      <c r="A13" s="76">
        <v>11</v>
      </c>
      <c r="B13" s="24" t="s">
        <v>38</v>
      </c>
      <c r="C13" s="24" t="str">
        <f t="shared" si="0"/>
        <v>NM</v>
      </c>
      <c r="D13" s="85" t="str">
        <f>IF(B13=0,"",INDEX('League Schedule'!AA:AA,MATCH('League Results'!B13,'League Schedule'!AB:AB,0)))</f>
        <v>Aberdeen 2</v>
      </c>
      <c r="E13" s="69">
        <v>2</v>
      </c>
      <c r="F13" s="70">
        <v>4</v>
      </c>
      <c r="G13" s="71">
        <v>6</v>
      </c>
      <c r="H13" s="89">
        <f t="shared" si="1"/>
        <v>12</v>
      </c>
      <c r="I13" s="24" t="s">
        <v>62</v>
      </c>
      <c r="J13" s="24" t="s">
        <v>37</v>
      </c>
      <c r="K13" s="24" t="str">
        <f t="shared" si="2"/>
        <v>MN</v>
      </c>
      <c r="L13" s="85" t="str">
        <f>IF(J13=0,"",INDEX('League Schedule'!$AA:$AA,MATCH('League Results'!J13,'League Schedule'!$AB:$AB,0)))</f>
        <v>St. Andrews 3</v>
      </c>
      <c r="M13" s="69">
        <v>1</v>
      </c>
      <c r="N13" s="70">
        <v>3</v>
      </c>
      <c r="O13" s="71">
        <v>5</v>
      </c>
      <c r="P13" s="89">
        <f t="shared" si="3"/>
        <v>9</v>
      </c>
      <c r="Q13" s="77" t="str">
        <f t="shared" si="4"/>
        <v>St. Andrews 3</v>
      </c>
      <c r="S13" s="119"/>
      <c r="T13" s="111"/>
      <c r="U13" s="62"/>
      <c r="V13" s="66">
        <f>IF(ISNA(VLOOKUP(CONCATENATE($U12, V$2), $C$3:$G$92, 3, 0)), VLOOKUP(CONCATENATE($U12, V$2), $K$3:$O$92, 3, 0), VLOOKUP(CONCATENATE($U12, V$2), $C$3:$G$92, 3, 0))</f>
        <v>4</v>
      </c>
      <c r="W13" s="67">
        <f>IF(ISNA(VLOOKUP(CONCATENATE($U12, V$2), $C$3:$G$92, 4, 0)), VLOOKUP(CONCATENATE($U12, V$2), $K$3:$O$92, 4,0), VLOOKUP(CONCATENATE($U12, V$2), $C$3:$G$92, 4, 0))</f>
        <v>5</v>
      </c>
      <c r="X13" s="68">
        <f>IF(ISNA(VLOOKUP(CONCATENATE($U12, V$2), $C$3:$G$92, 5,0)), VLOOKUP(CONCATENATE($U12, V$2), $K$3:$O$92, 5,0), VLOOKUP(CONCATENATE($U12, V$2), $C$3:$G$92,5, 0))</f>
        <v>6</v>
      </c>
      <c r="Y13" s="66">
        <f>IF(ISNA(VLOOKUP(CONCATENATE($U12, Y$2), $C$3:$G$92, 3, 0)), VLOOKUP(CONCATENATE($U12, Y$2), $K$3:$O$92, 3, 0), VLOOKUP(CONCATENATE($U12, Y$2), $C$3:$G$92, 3, 0))</f>
        <v>6</v>
      </c>
      <c r="Z13" s="67">
        <f>IF(ISNA(VLOOKUP(CONCATENATE($U12, Y$2), $C$3:$G$92, 4, 0)), VLOOKUP(CONCATENATE($U12, Y$2), $K$3:$O$92, 4,0), VLOOKUP(CONCATENATE($U12, Y$2), $C$3:$G$92, 4, 0))</f>
        <v>4</v>
      </c>
      <c r="AA13" s="68">
        <f>IF(ISNA(VLOOKUP(CONCATENATE($U12, Y$2), $C$3:$G$92, 5,0)), VLOOKUP(CONCATENATE($U12, Y$2), $K$3:$O$92, 5,0), VLOOKUP(CONCATENATE($U12, Y$2), $C$3:$G$92,5, 0))</f>
        <v>2</v>
      </c>
      <c r="AB13" s="66">
        <f>IF(ISNA(VLOOKUP(CONCATENATE($U12, AB$2), $C$3:$G$92, 3, 0)), VLOOKUP(CONCATENATE($U12, AB$2), $K$3:$O$92, 3, 0), VLOOKUP(CONCATENATE($U12, AB$2), $C$3:$G$92, 3, 0))</f>
        <v>3</v>
      </c>
      <c r="AC13" s="67">
        <f>IF(ISNA(VLOOKUP(CONCATENATE($U12, AB$2), $C$3:$G$92, 4, 0)), VLOOKUP(CONCATENATE($U12, AB$2), $K$3:$O$92, 4,0), VLOOKUP(CONCATENATE($U12, AB$2), $C$3:$G$92, 4, 0))</f>
        <v>5</v>
      </c>
      <c r="AD13" s="68">
        <f>IF(ISNA(VLOOKUP(CONCATENATE($U12, AB$2), $C$3:$G$92, 5,0)), VLOOKUP(CONCATENATE($U12, AB$2), $K$3:$O$92, 5,0), VLOOKUP(CONCATENATE($U12, AB$2), $C$3:$G$92,5, 0))</f>
        <v>6</v>
      </c>
      <c r="AE13" s="66">
        <f>IF(ISNA(VLOOKUP(CONCATENATE($U12, AE$2), $C$3:$G$92, 3, 0)), VLOOKUP(CONCATENATE($U12, AE$2), $K$3:$O$92, 3, 0), VLOOKUP(CONCATENATE($U12, AE$2), $C$3:$G$92, 3, 0))</f>
        <v>4</v>
      </c>
      <c r="AF13" s="67">
        <f>IF(ISNA(VLOOKUP(CONCATENATE($U12, AE$2), $C$3:$G$92, 4, 0)), VLOOKUP(CONCATENATE($U12, AE$2), $K$3:$O$92, 4,0), VLOOKUP(CONCATENATE($U12, AE$2), $C$3:$G$92, 4, 0))</f>
        <v>5</v>
      </c>
      <c r="AG13" s="68">
        <f>IF(ISNA(VLOOKUP(CONCATENATE($U12, AE$2), $C$3:$G$92, 5,0)), VLOOKUP(CONCATENATE($U12, AE$2), $K$3:$O$92, 5,0), VLOOKUP(CONCATENATE($U12, AE$2), $C$3:$G$92,5, 0))</f>
        <v>6</v>
      </c>
      <c r="AH13" s="56"/>
      <c r="AI13" s="57"/>
      <c r="AJ13" s="58"/>
      <c r="AK13" s="22"/>
      <c r="AL13" s="21">
        <f>SUM(V13:AJ13)</f>
        <v>56</v>
      </c>
      <c r="AM13" s="32"/>
      <c r="AN13" s="49"/>
      <c r="AO13" s="49"/>
      <c r="AP13" s="51"/>
      <c r="AQ13" s="136"/>
      <c r="AR13" s="37"/>
      <c r="AS13" s="33">
        <v>5</v>
      </c>
      <c r="AT13" s="153" t="s">
        <v>105</v>
      </c>
      <c r="AU13" s="19" t="str">
        <f t="shared" si="19"/>
        <v>UHI 1</v>
      </c>
      <c r="AV13" s="25" t="str">
        <f>Q42</f>
        <v>Aberdeen 1</v>
      </c>
      <c r="AW13" s="142"/>
      <c r="AX13" s="19" t="str">
        <f>AV13</f>
        <v>Aberdeen 1</v>
      </c>
    </row>
    <row r="14" spans="1:50" x14ac:dyDescent="0.25">
      <c r="A14" s="76">
        <v>12</v>
      </c>
      <c r="B14" s="24" t="s">
        <v>46</v>
      </c>
      <c r="C14" s="24" t="str">
        <f t="shared" si="0"/>
        <v>RQ</v>
      </c>
      <c r="D14" s="85" t="str">
        <f>IF(B14=0,"",INDEX('League Schedule'!AA:AA,MATCH('League Results'!B14,'League Schedule'!AB:AB,0)))</f>
        <v>Dundee 2</v>
      </c>
      <c r="E14" s="69">
        <v>5</v>
      </c>
      <c r="F14" s="70">
        <v>3</v>
      </c>
      <c r="G14" s="71"/>
      <c r="H14" s="89">
        <f t="shared" si="1"/>
        <v>8</v>
      </c>
      <c r="I14" s="24" t="s">
        <v>62</v>
      </c>
      <c r="J14" s="24" t="s">
        <v>45</v>
      </c>
      <c r="K14" s="24" t="str">
        <f t="shared" si="2"/>
        <v>QR</v>
      </c>
      <c r="L14" s="85" t="str">
        <f>IF(J14=0,"",INDEX('League Schedule'!$AA:$AA,MATCH('League Results'!J14,'League Schedule'!$AB:$AB,0)))</f>
        <v>Dundee 1</v>
      </c>
      <c r="M14" s="69">
        <v>1</v>
      </c>
      <c r="N14" s="70">
        <v>2</v>
      </c>
      <c r="O14" s="71"/>
      <c r="P14" s="89">
        <f t="shared" si="3"/>
        <v>3</v>
      </c>
      <c r="Q14" s="77" t="str">
        <f t="shared" si="4"/>
        <v>Dundee 1</v>
      </c>
      <c r="V14" s="145">
        <f>AK4</f>
        <v>3</v>
      </c>
      <c r="W14" s="145"/>
      <c r="X14" s="145"/>
      <c r="Y14" s="145">
        <f>AK6</f>
        <v>1</v>
      </c>
      <c r="Z14" s="145"/>
      <c r="AA14" s="145"/>
      <c r="AB14" s="145">
        <f>AK8</f>
        <v>2</v>
      </c>
      <c r="AC14" s="145"/>
      <c r="AD14" s="145"/>
      <c r="AE14" s="145">
        <f>AK10</f>
        <v>4</v>
      </c>
      <c r="AF14" s="145"/>
      <c r="AG14" s="145"/>
      <c r="AH14" s="145">
        <f>AK12</f>
        <v>0</v>
      </c>
      <c r="AI14" s="145"/>
      <c r="AJ14" s="145"/>
      <c r="AS14" s="33">
        <v>1</v>
      </c>
      <c r="AT14" s="153"/>
      <c r="AU14" s="19" t="str">
        <f>VLOOKUP(AS14,S$36:AO$45,2,0)</f>
        <v>Aberdeen 1</v>
      </c>
      <c r="AV14" s="25" t="str">
        <f>IF(AU13=AV13, AU14, AU13)</f>
        <v>UHI 1</v>
      </c>
      <c r="AW14" s="146" t="s">
        <v>53</v>
      </c>
      <c r="AX14" s="19" t="str">
        <f>AV14</f>
        <v>UHI 1</v>
      </c>
    </row>
    <row r="15" spans="1:50" x14ac:dyDescent="0.25">
      <c r="A15" s="76">
        <v>13</v>
      </c>
      <c r="B15" s="24" t="s">
        <v>39</v>
      </c>
      <c r="C15" s="24" t="str">
        <f t="shared" si="0"/>
        <v>ED</v>
      </c>
      <c r="D15" s="85" t="str">
        <f>IF(B15=0,"",INDEX('League Schedule'!AA:AA,MATCH('League Results'!B15,'League Schedule'!AB:AB,0)))</f>
        <v>Glasgow 1</v>
      </c>
      <c r="E15" s="69">
        <v>4</v>
      </c>
      <c r="F15" s="70">
        <v>5</v>
      </c>
      <c r="G15" s="71">
        <v>6</v>
      </c>
      <c r="H15" s="89">
        <f t="shared" si="1"/>
        <v>15</v>
      </c>
      <c r="I15" s="24" t="s">
        <v>62</v>
      </c>
      <c r="J15" s="24" t="s">
        <v>34</v>
      </c>
      <c r="K15" s="24" t="str">
        <f t="shared" si="2"/>
        <v>DE</v>
      </c>
      <c r="L15" s="85" t="str">
        <f>IF(J15=0,"",INDEX('League Schedule'!$AA:$AA,MATCH('League Results'!J15,'League Schedule'!$AB:$AB,0)))</f>
        <v>Strathclyde 1</v>
      </c>
      <c r="M15" s="69">
        <v>1</v>
      </c>
      <c r="N15" s="70">
        <v>2</v>
      </c>
      <c r="O15" s="71">
        <v>3</v>
      </c>
      <c r="P15" s="89">
        <f t="shared" si="3"/>
        <v>6</v>
      </c>
      <c r="Q15" s="77" t="str">
        <f t="shared" si="4"/>
        <v>Strathclyde 1</v>
      </c>
      <c r="V15" s="63">
        <f>V14</f>
        <v>3</v>
      </c>
      <c r="W15" s="63">
        <f>V14</f>
        <v>3</v>
      </c>
      <c r="X15" s="63">
        <f>V14</f>
        <v>3</v>
      </c>
      <c r="Y15" s="63">
        <f>Y14</f>
        <v>1</v>
      </c>
      <c r="Z15" s="63">
        <f>Y14</f>
        <v>1</v>
      </c>
      <c r="AA15" s="63">
        <f>Y14</f>
        <v>1</v>
      </c>
      <c r="AB15" s="63">
        <f>AB14</f>
        <v>2</v>
      </c>
      <c r="AC15" s="63">
        <f>AB14</f>
        <v>2</v>
      </c>
      <c r="AD15" s="63">
        <f>AB14</f>
        <v>2</v>
      </c>
      <c r="AE15" s="63">
        <f>AE14</f>
        <v>4</v>
      </c>
      <c r="AF15" s="63">
        <f>AE14</f>
        <v>4</v>
      </c>
      <c r="AG15" s="63">
        <f>AE14</f>
        <v>4</v>
      </c>
      <c r="AH15" s="63">
        <f>AH14</f>
        <v>0</v>
      </c>
      <c r="AI15" s="63">
        <f>AH14</f>
        <v>0</v>
      </c>
      <c r="AJ15" s="63">
        <f>AH14</f>
        <v>0</v>
      </c>
      <c r="AS15" s="33">
        <v>2</v>
      </c>
      <c r="AT15" s="150" t="s">
        <v>53</v>
      </c>
      <c r="AU15" s="19" t="str">
        <f t="shared" ref="AU15:AU17" si="26">VLOOKUP(AS15,S$36:AO$45,2,0)</f>
        <v>Edinburgh 3</v>
      </c>
      <c r="AV15" s="27"/>
      <c r="AW15" s="146"/>
      <c r="AX15" s="19" t="str">
        <f t="shared" si="20"/>
        <v>Edinburgh 3</v>
      </c>
    </row>
    <row r="16" spans="1:50" x14ac:dyDescent="0.25">
      <c r="A16" s="76">
        <v>14</v>
      </c>
      <c r="B16" s="24" t="s">
        <v>48</v>
      </c>
      <c r="C16" s="24" t="str">
        <f t="shared" si="0"/>
        <v>JI</v>
      </c>
      <c r="D16" s="85" t="str">
        <f>IF(B16=0,"",INDEX('League Schedule'!AA:AA,MATCH('League Results'!B16,'League Schedule'!AB:AB,0)))</f>
        <v>Strathclyde 3</v>
      </c>
      <c r="E16" s="69">
        <v>1</v>
      </c>
      <c r="F16" s="70">
        <v>2</v>
      </c>
      <c r="G16" s="71">
        <v>16</v>
      </c>
      <c r="H16" s="89">
        <f t="shared" si="1"/>
        <v>19</v>
      </c>
      <c r="I16" s="24" t="s">
        <v>62</v>
      </c>
      <c r="J16" s="24" t="s">
        <v>47</v>
      </c>
      <c r="K16" s="24" t="str">
        <f t="shared" si="2"/>
        <v>IJ</v>
      </c>
      <c r="L16" s="85" t="str">
        <f>IF(J16=0,"",INDEX('League Schedule'!$AA:$AA,MATCH('League Results'!J16,'League Schedule'!$AB:$AB,0)))</f>
        <v>St. Andrews 2</v>
      </c>
      <c r="M16" s="69">
        <v>3</v>
      </c>
      <c r="N16" s="70">
        <v>4</v>
      </c>
      <c r="O16" s="71">
        <v>5</v>
      </c>
      <c r="P16" s="89">
        <f t="shared" si="3"/>
        <v>12</v>
      </c>
      <c r="Q16" s="77" t="str">
        <f t="shared" si="4"/>
        <v>St. Andrews 2</v>
      </c>
      <c r="R16" s="19" t="s">
        <v>128</v>
      </c>
      <c r="AS16" s="33">
        <v>3</v>
      </c>
      <c r="AT16" s="150"/>
      <c r="AU16" s="19" t="str">
        <f t="shared" si="26"/>
        <v>St. Andrews 3</v>
      </c>
      <c r="AV16" s="27"/>
      <c r="AW16" s="146"/>
      <c r="AX16" s="19" t="str">
        <f t="shared" si="20"/>
        <v>St. Andrews 3</v>
      </c>
    </row>
    <row r="17" spans="1:50" x14ac:dyDescent="0.25">
      <c r="A17" s="76">
        <v>15</v>
      </c>
      <c r="B17" s="24" t="s">
        <v>38</v>
      </c>
      <c r="C17" s="24" t="str">
        <f t="shared" si="0"/>
        <v>NK</v>
      </c>
      <c r="D17" s="85" t="str">
        <f>IF(B17=0,"",INDEX('League Schedule'!AA:AA,MATCH('League Results'!B17,'League Schedule'!AB:AB,0)))</f>
        <v>Aberdeen 2</v>
      </c>
      <c r="E17" s="69">
        <v>4</v>
      </c>
      <c r="F17" s="70">
        <v>5</v>
      </c>
      <c r="G17" s="71">
        <v>6</v>
      </c>
      <c r="H17" s="89">
        <f t="shared" si="1"/>
        <v>15</v>
      </c>
      <c r="I17" s="24" t="s">
        <v>62</v>
      </c>
      <c r="J17" s="24" t="s">
        <v>35</v>
      </c>
      <c r="K17" s="24" t="str">
        <f t="shared" si="2"/>
        <v>KN</v>
      </c>
      <c r="L17" s="85" t="str">
        <f>IF(J17=0,"",INDEX('League Schedule'!$AA:$AA,MATCH('League Results'!J17,'League Schedule'!$AB:$AB,0)))</f>
        <v>Aberdeen 1</v>
      </c>
      <c r="M17" s="69">
        <v>1</v>
      </c>
      <c r="N17" s="70">
        <v>2</v>
      </c>
      <c r="O17" s="71">
        <v>3</v>
      </c>
      <c r="P17" s="89">
        <f t="shared" si="3"/>
        <v>6</v>
      </c>
      <c r="Q17" s="77" t="str">
        <f t="shared" si="4"/>
        <v>Aberdeen 1</v>
      </c>
      <c r="T17" s="23" t="s">
        <v>59</v>
      </c>
      <c r="AS17" s="33">
        <v>4</v>
      </c>
      <c r="AT17" s="156" t="s">
        <v>115</v>
      </c>
      <c r="AU17" s="19" t="str">
        <f t="shared" si="26"/>
        <v>Aberdeen 2</v>
      </c>
      <c r="AV17" s="28"/>
      <c r="AW17" s="146"/>
      <c r="AX17" s="19" t="str">
        <f t="shared" si="20"/>
        <v>Aberdeen 2</v>
      </c>
    </row>
    <row r="18" spans="1:50" ht="17.25" customHeight="1" x14ac:dyDescent="0.25">
      <c r="A18" s="76">
        <v>16</v>
      </c>
      <c r="B18" s="24" t="s">
        <v>46</v>
      </c>
      <c r="C18" s="24" t="str">
        <f t="shared" si="0"/>
        <v>RO</v>
      </c>
      <c r="D18" s="85" t="str">
        <f>IF(B18=0,"",INDEX('League Schedule'!AA:AA,MATCH('League Results'!B18,'League Schedule'!AB:AB,0)))</f>
        <v>Dundee 2</v>
      </c>
      <c r="E18" s="69">
        <v>3</v>
      </c>
      <c r="F18" s="70">
        <v>5</v>
      </c>
      <c r="G18" s="71"/>
      <c r="H18" s="89">
        <f t="shared" si="1"/>
        <v>8</v>
      </c>
      <c r="I18" s="24" t="s">
        <v>62</v>
      </c>
      <c r="J18" s="24" t="s">
        <v>41</v>
      </c>
      <c r="K18" s="24" t="str">
        <f t="shared" si="2"/>
        <v>OR</v>
      </c>
      <c r="L18" s="85" t="str">
        <f>IF(J18=0,"",INDEX('League Schedule'!$AA:$AA,MATCH('League Results'!J18,'League Schedule'!$AB:$AB,0)))</f>
        <v>Strathclyde 4</v>
      </c>
      <c r="M18" s="69">
        <v>2</v>
      </c>
      <c r="N18" s="70">
        <v>1</v>
      </c>
      <c r="O18" s="71"/>
      <c r="P18" s="89">
        <f t="shared" si="3"/>
        <v>3</v>
      </c>
      <c r="Q18" s="77" t="str">
        <f t="shared" si="4"/>
        <v>Strathclyde 4</v>
      </c>
      <c r="U18" s="36"/>
      <c r="V18" s="131" t="s">
        <v>40</v>
      </c>
      <c r="W18" s="131"/>
      <c r="X18" s="131"/>
      <c r="Y18" s="131" t="s">
        <v>43</v>
      </c>
      <c r="Z18" s="131"/>
      <c r="AA18" s="131"/>
      <c r="AB18" s="131" t="s">
        <v>44</v>
      </c>
      <c r="AC18" s="131"/>
      <c r="AD18" s="131"/>
      <c r="AE18" s="131" t="s">
        <v>47</v>
      </c>
      <c r="AF18" s="131"/>
      <c r="AG18" s="131"/>
      <c r="AH18" s="131" t="s">
        <v>48</v>
      </c>
      <c r="AI18" s="131"/>
      <c r="AJ18" s="131"/>
      <c r="AS18" s="33">
        <v>1</v>
      </c>
      <c r="AT18" s="156"/>
      <c r="AU18" s="19" t="str">
        <f>VLOOKUP(AS18,S$51:AO$60,2,0)</f>
        <v>Dundee 1</v>
      </c>
      <c r="AV18" s="25" t="str">
        <f>Q43</f>
        <v xml:space="preserve"> </v>
      </c>
      <c r="AW18" s="146"/>
      <c r="AX18" s="19" t="str">
        <f>AV18</f>
        <v xml:space="preserve"> </v>
      </c>
    </row>
    <row r="19" spans="1:50" ht="17.25" customHeight="1" x14ac:dyDescent="0.25">
      <c r="A19" s="76">
        <v>17</v>
      </c>
      <c r="B19" s="24" t="s">
        <v>39</v>
      </c>
      <c r="C19" s="24" t="str">
        <f t="shared" si="0"/>
        <v>EA</v>
      </c>
      <c r="D19" s="85" t="str">
        <f>IF(B19=0,"",INDEX('League Schedule'!AA:AA,MATCH('League Results'!B19,'League Schedule'!AB:AB,0)))</f>
        <v>Glasgow 1</v>
      </c>
      <c r="E19" s="69">
        <v>4</v>
      </c>
      <c r="F19" s="70">
        <v>5</v>
      </c>
      <c r="G19" s="71">
        <v>6</v>
      </c>
      <c r="H19" s="89">
        <f t="shared" si="1"/>
        <v>15</v>
      </c>
      <c r="I19" s="24" t="s">
        <v>62</v>
      </c>
      <c r="J19" s="24" t="s">
        <v>26</v>
      </c>
      <c r="K19" s="24" t="str">
        <f t="shared" si="2"/>
        <v>AE</v>
      </c>
      <c r="L19" s="85" t="str">
        <f>IF(J19=0,"",INDEX('League Schedule'!$AA:$AA,MATCH('League Results'!J19,'League Schedule'!$AB:$AB,0)))</f>
        <v>Edinburgh 2</v>
      </c>
      <c r="M19" s="69">
        <v>1</v>
      </c>
      <c r="N19" s="70">
        <v>2</v>
      </c>
      <c r="O19" s="71">
        <v>3</v>
      </c>
      <c r="P19" s="89">
        <f t="shared" si="3"/>
        <v>6</v>
      </c>
      <c r="Q19" s="77" t="str">
        <f t="shared" si="4"/>
        <v>Edinburgh 2</v>
      </c>
      <c r="T19" s="19" t="s">
        <v>51</v>
      </c>
      <c r="U19" s="38"/>
      <c r="V19" s="132" t="str">
        <f>T20</f>
        <v>Strathclyde 2</v>
      </c>
      <c r="W19" s="133"/>
      <c r="X19" s="134"/>
      <c r="Y19" s="132" t="str">
        <f>T22</f>
        <v>Glasgow 2</v>
      </c>
      <c r="Z19" s="133"/>
      <c r="AA19" s="134"/>
      <c r="AB19" s="132" t="str">
        <f>T24</f>
        <v>UHI 1</v>
      </c>
      <c r="AC19" s="133"/>
      <c r="AD19" s="134"/>
      <c r="AE19" s="132" t="str">
        <f>T26</f>
        <v>St. Andrews 2</v>
      </c>
      <c r="AF19" s="133"/>
      <c r="AG19" s="134"/>
      <c r="AH19" s="132" t="str">
        <f>T28</f>
        <v>Strathclyde 3</v>
      </c>
      <c r="AI19" s="133"/>
      <c r="AJ19" s="134"/>
      <c r="AK19" s="29" t="s">
        <v>56</v>
      </c>
      <c r="AL19" s="30" t="s">
        <v>61</v>
      </c>
      <c r="AM19" s="31" t="s">
        <v>57</v>
      </c>
      <c r="AN19" s="50" t="s">
        <v>99</v>
      </c>
      <c r="AO19" s="50" t="s">
        <v>101</v>
      </c>
      <c r="AP19" s="31" t="s">
        <v>100</v>
      </c>
      <c r="AQ19" s="52" t="s">
        <v>50</v>
      </c>
      <c r="AR19" s="65"/>
      <c r="AS19" s="33">
        <v>2</v>
      </c>
      <c r="AT19" s="155" t="s">
        <v>55</v>
      </c>
      <c r="AU19" s="19" t="str">
        <f>VLOOKUP(AS19,S$52:AO$61,2,0)</f>
        <v>Strathclyde 4</v>
      </c>
      <c r="AV19" s="25" t="str">
        <f>IF(AU18=AV18, AU19, AU18)</f>
        <v>Dundee 1</v>
      </c>
      <c r="AW19" s="147" t="s">
        <v>55</v>
      </c>
      <c r="AX19" s="19" t="str">
        <f>AV19</f>
        <v>Dundee 1</v>
      </c>
    </row>
    <row r="20" spans="1:50" x14ac:dyDescent="0.25">
      <c r="A20" s="76">
        <v>18</v>
      </c>
      <c r="B20" s="24" t="s">
        <v>48</v>
      </c>
      <c r="C20" s="24" t="str">
        <f t="shared" si="0"/>
        <v>JF</v>
      </c>
      <c r="D20" s="85" t="str">
        <f>IF(B20=0,"",INDEX('League Schedule'!AA:AA,MATCH('League Results'!B20,'League Schedule'!AB:AB,0)))</f>
        <v>Strathclyde 3</v>
      </c>
      <c r="E20" s="69">
        <v>1</v>
      </c>
      <c r="F20" s="70">
        <v>5</v>
      </c>
      <c r="G20" s="71">
        <v>4</v>
      </c>
      <c r="H20" s="89">
        <f t="shared" si="1"/>
        <v>10</v>
      </c>
      <c r="I20" s="24" t="s">
        <v>62</v>
      </c>
      <c r="J20" s="24" t="s">
        <v>40</v>
      </c>
      <c r="K20" s="24" t="str">
        <f t="shared" si="2"/>
        <v>FJ</v>
      </c>
      <c r="L20" s="85" t="str">
        <f>IF(J20=0,"",INDEX('League Schedule'!$AA:$AA,MATCH('League Results'!J20,'League Schedule'!$AB:$AB,0)))</f>
        <v>Strathclyde 2</v>
      </c>
      <c r="M20" s="69">
        <v>2</v>
      </c>
      <c r="N20" s="70">
        <v>6</v>
      </c>
      <c r="O20" s="71">
        <v>3</v>
      </c>
      <c r="P20" s="89">
        <f t="shared" si="3"/>
        <v>11</v>
      </c>
      <c r="Q20" s="77" t="str">
        <f t="shared" si="4"/>
        <v>Strathclyde 3</v>
      </c>
      <c r="S20" s="119">
        <f>AQ20</f>
        <v>4</v>
      </c>
      <c r="T20" s="138" t="str">
        <f>VLOOKUP(U20,'League Schedule'!$T$4:$U$22,2,0)</f>
        <v>Strathclyde 2</v>
      </c>
      <c r="U20" s="54" t="s">
        <v>40</v>
      </c>
      <c r="V20" s="43"/>
      <c r="W20" s="44"/>
      <c r="X20" s="44"/>
      <c r="Y20" s="140">
        <f>IF(Y21&gt;0, IF(SUM(Y21:AA21)&lt;=10, 1, 0), " ")</f>
        <v>0</v>
      </c>
      <c r="Z20" s="141"/>
      <c r="AA20" s="141"/>
      <c r="AB20" s="140">
        <f t="shared" ref="AB20" si="27">IF(AB21&gt;0, IF(SUM(AB21:AD21)&lt;=10, 1, 0), " ")</f>
        <v>1</v>
      </c>
      <c r="AC20" s="141"/>
      <c r="AD20" s="141"/>
      <c r="AE20" s="140">
        <f t="shared" ref="AE20" si="28">IF(AE21&gt;0, IF(SUM(AE21:AG21)&lt;=10, 1, 0), " ")</f>
        <v>1</v>
      </c>
      <c r="AF20" s="141"/>
      <c r="AG20" s="141"/>
      <c r="AH20" s="140">
        <f t="shared" ref="AH20" si="29">IF(AH21&gt;0, IF(SUM(AH21:AJ21)&lt;=10, 1, 0), " ")</f>
        <v>0</v>
      </c>
      <c r="AI20" s="141"/>
      <c r="AJ20" s="141"/>
      <c r="AK20" s="140">
        <f>SUM(V20:AJ20)</f>
        <v>2</v>
      </c>
      <c r="AL20" s="21"/>
      <c r="AM20" s="32">
        <f>AK20/(COUNTIF(V20:AJ20,0)+COUNTIF(V20:AJ20, 1))</f>
        <v>0.5</v>
      </c>
      <c r="AN20" s="49">
        <f>SUMIF(V$30:AJ$30, AK20,V20:AJ20)</f>
        <v>0</v>
      </c>
      <c r="AO20" s="49">
        <f>SUMIF(V$15:AJ$15, AK20,V21:AJ21)</f>
        <v>6</v>
      </c>
      <c r="AP20" s="51">
        <f>AM20+(0.0001*AN20)-(0.0000001*AO20)-(0.00000000001*AL21)</f>
        <v>0.49999939965000001</v>
      </c>
      <c r="AQ20" s="135">
        <f>RANK(AP20, AP$20:AP$29)</f>
        <v>4</v>
      </c>
      <c r="AR20" s="37"/>
      <c r="AS20" s="33">
        <v>3</v>
      </c>
      <c r="AT20" s="155"/>
      <c r="AU20" s="19" t="str">
        <f t="shared" ref="AU20:AU21" si="30">VLOOKUP(AS20,S$52:AO$61,2,0)</f>
        <v>Glasgow 3</v>
      </c>
      <c r="AV20" s="26"/>
      <c r="AW20" s="147"/>
      <c r="AX20" s="19" t="str">
        <f>AU20</f>
        <v>Glasgow 3</v>
      </c>
    </row>
    <row r="21" spans="1:50" x14ac:dyDescent="0.25">
      <c r="A21" s="76">
        <v>19</v>
      </c>
      <c r="B21" s="24" t="s">
        <v>38</v>
      </c>
      <c r="C21" s="24" t="str">
        <f t="shared" si="0"/>
        <v>NL</v>
      </c>
      <c r="D21" s="85" t="str">
        <f>IF(B21=0,"",INDEX('League Schedule'!AA:AA,MATCH('League Results'!B21,'League Schedule'!AB:AB,0)))</f>
        <v>Aberdeen 2</v>
      </c>
      <c r="E21" s="69">
        <v>2</v>
      </c>
      <c r="F21" s="70">
        <v>5</v>
      </c>
      <c r="G21" s="71">
        <v>3</v>
      </c>
      <c r="H21" s="89">
        <f t="shared" si="1"/>
        <v>10</v>
      </c>
      <c r="I21" s="24" t="s">
        <v>62</v>
      </c>
      <c r="J21" s="24" t="s">
        <v>36</v>
      </c>
      <c r="K21" s="24" t="str">
        <f t="shared" si="2"/>
        <v>LN</v>
      </c>
      <c r="L21" s="85" t="str">
        <f>IF(J21=0,"",INDEX('League Schedule'!$AA:$AA,MATCH('League Results'!J21,'League Schedule'!$AB:$AB,0)))</f>
        <v>Edinburgh 3</v>
      </c>
      <c r="M21" s="69">
        <v>1</v>
      </c>
      <c r="N21" s="70">
        <v>4</v>
      </c>
      <c r="O21" s="71">
        <v>6</v>
      </c>
      <c r="P21" s="89">
        <f t="shared" si="3"/>
        <v>11</v>
      </c>
      <c r="Q21" s="77" t="str">
        <f t="shared" si="4"/>
        <v>Aberdeen 2</v>
      </c>
      <c r="S21" s="119"/>
      <c r="T21" s="139"/>
      <c r="U21" s="55"/>
      <c r="V21" s="56"/>
      <c r="W21" s="57"/>
      <c r="X21" s="58"/>
      <c r="Y21" s="66">
        <f>IF(ISNA(VLOOKUP(CONCATENATE($U20, Y$18), $C$3:$G$92, 3, 0)), VLOOKUP(CONCATENATE($U20, Y$18), $K$3:$O$92, 3, 0), VLOOKUP(CONCATENATE($U20, Y$18), $C$3:$G$92, 3, 0))</f>
        <v>2</v>
      </c>
      <c r="Z21" s="67">
        <f>IF(ISNA(VLOOKUP(CONCATENATE($U20, Y$18), $C$3:$G$92, 4, 0)), VLOOKUP(CONCATENATE($U20, Y$18), $K$3:$O$92, 4,0), VLOOKUP(CONCATENATE($U20, Y$18), $C$3:$G$92, 4, 0))</f>
        <v>4</v>
      </c>
      <c r="AA21" s="68">
        <f>IF(ISNA(VLOOKUP(CONCATENATE($U20, Y$18), $C$3:$G$92, 5,0)), VLOOKUP(CONCATENATE($U20, Y$18), $K$3:$O$92, 5,0), VLOOKUP(CONCATENATE($U20, Y$18), $C$3:$G$92,5, 0))</f>
        <v>6</v>
      </c>
      <c r="AB21" s="66">
        <f>IF(ISNA(VLOOKUP(CONCATENATE($U20, AB$18), $C$3:$G$92, 3, 0)), VLOOKUP(CONCATENATE($U20, AB$18), $K$3:$O$92, 3, 0), VLOOKUP(CONCATENATE($U20, AB$18), $C$3:$G$92, 3, 0))</f>
        <v>1</v>
      </c>
      <c r="AC21" s="67">
        <f>IF(ISNA(VLOOKUP(CONCATENATE($U20, AB$18), $C$3:$G$92, 4, 0)), VLOOKUP(CONCATENATE($U20, AB$18), $K$3:$O$92, 4,0), VLOOKUP(CONCATENATE($U20, AB$18), $C$3:$G$92, 4, 0))</f>
        <v>2</v>
      </c>
      <c r="AD21" s="68">
        <f>IF(ISNA(VLOOKUP(CONCATENATE($U20, AB$18), $C$3:$G$92, 5,0)), VLOOKUP(CONCATENATE($U20, AB$18), $K$3:$O$92, 5,0), VLOOKUP(CONCATENATE($U20, AB$18), $C$3:$G$92,5, 0))</f>
        <v>3</v>
      </c>
      <c r="AE21" s="66">
        <f>IF(ISNA(VLOOKUP(CONCATENATE($U20, AE$18), $C$3:$G$92, 3, 0)), VLOOKUP(CONCATENATE($U20, AE$18), $K$3:$O$92, 3, 0), VLOOKUP(CONCATENATE($U20, AE$18), $C$3:$G$92, 3, 0))</f>
        <v>1</v>
      </c>
      <c r="AF21" s="67">
        <f>IF(ISNA(VLOOKUP(CONCATENATE($U20, AE$18), $C$3:$G$92, 4, 0)), VLOOKUP(CONCATENATE($U20, AE$18), $K$3:$O$92, 4,0), VLOOKUP(CONCATENATE($U20, AE$18), $C$3:$G$92, 4, 0))</f>
        <v>3</v>
      </c>
      <c r="AG21" s="68">
        <f>IF(ISNA(VLOOKUP(CONCATENATE($U20, AE$18), $C$3:$G$92, 5,0)), VLOOKUP(CONCATENATE($U20, AE$18), $K$3:$O$92, 5,0), VLOOKUP(CONCATENATE($U20, AE$18), $C$3:$G$92,5, 0))</f>
        <v>2</v>
      </c>
      <c r="AH21" s="66">
        <f>IF(ISNA(VLOOKUP(CONCATENATE($U20, AH$18), $C$3:$G$92, 3, 0)), VLOOKUP(CONCATENATE($U20, AH$18), $K$3:$O$92, 3, 0), VLOOKUP(CONCATENATE($U20, AH$18), $C$3:$G$92, 3, 0))</f>
        <v>2</v>
      </c>
      <c r="AI21" s="67">
        <f>IF(ISNA(VLOOKUP(CONCATENATE($U20, AH$18), $C$3:$G$92, 4, 0)), VLOOKUP(CONCATENATE($U20, AH$18), $K$3:$O$92, 4,0), VLOOKUP(CONCATENATE($U20, AH$18), $C$3:$G$92, 4, 0))</f>
        <v>6</v>
      </c>
      <c r="AJ21" s="68">
        <f>IF(ISNA(VLOOKUP(CONCATENATE($U20, AH$18), $C$3:$G$92, 5,0)), VLOOKUP(CONCATENATE($U20, AH$18), $K$3:$O$92, 5,0), VLOOKUP(CONCATENATE($U20, AH$18), $C$3:$G$92,5, 0))</f>
        <v>3</v>
      </c>
      <c r="AK21" s="152"/>
      <c r="AL21" s="21">
        <f>SUM(V21:AJ21)</f>
        <v>35</v>
      </c>
      <c r="AM21" s="32"/>
      <c r="AN21" s="49"/>
      <c r="AO21" s="49"/>
      <c r="AP21" s="51"/>
      <c r="AQ21" s="136"/>
      <c r="AR21" s="37"/>
      <c r="AS21" s="33">
        <v>4</v>
      </c>
      <c r="AT21" s="155"/>
      <c r="AU21" s="19" t="str">
        <f t="shared" si="30"/>
        <v>Dundee 2</v>
      </c>
      <c r="AV21" s="27"/>
      <c r="AW21" s="147"/>
      <c r="AX21" s="19" t="str">
        <f>AU21</f>
        <v>Dundee 2</v>
      </c>
    </row>
    <row r="22" spans="1:50" x14ac:dyDescent="0.25">
      <c r="A22" s="76">
        <v>20</v>
      </c>
      <c r="B22" s="24" t="s">
        <v>46</v>
      </c>
      <c r="C22" s="24" t="str">
        <f t="shared" si="0"/>
        <v>RP</v>
      </c>
      <c r="D22" s="85" t="str">
        <f>IF(B22=0,"",INDEX('League Schedule'!AA:AA,MATCH('League Results'!B22,'League Schedule'!AB:AB,0)))</f>
        <v>Dundee 2</v>
      </c>
      <c r="E22" s="69">
        <v>5</v>
      </c>
      <c r="F22" s="70">
        <v>2</v>
      </c>
      <c r="G22" s="71"/>
      <c r="H22" s="89">
        <f t="shared" si="1"/>
        <v>7</v>
      </c>
      <c r="I22" s="24" t="s">
        <v>62</v>
      </c>
      <c r="J22" s="24" t="s">
        <v>42</v>
      </c>
      <c r="K22" s="24" t="str">
        <f t="shared" si="2"/>
        <v>PR</v>
      </c>
      <c r="L22" s="85" t="str">
        <f>IF(J22=0,"",INDEX('League Schedule'!$AA:$AA,MATCH('League Results'!J22,'League Schedule'!$AB:$AB,0)))</f>
        <v>Glasgow 3</v>
      </c>
      <c r="M22" s="69">
        <v>1</v>
      </c>
      <c r="N22" s="70">
        <v>3</v>
      </c>
      <c r="O22" s="71"/>
      <c r="P22" s="89">
        <f t="shared" si="3"/>
        <v>4</v>
      </c>
      <c r="Q22" s="77" t="str">
        <f t="shared" si="4"/>
        <v>Glasgow 3</v>
      </c>
      <c r="S22" s="119">
        <f t="shared" ref="S22" si="31">AQ22</f>
        <v>3</v>
      </c>
      <c r="T22" s="138" t="str">
        <f>VLOOKUP(U22,'League Schedule'!$T$4:$U$22,2,0)</f>
        <v>Glasgow 2</v>
      </c>
      <c r="U22" s="54" t="s">
        <v>43</v>
      </c>
      <c r="V22" s="140">
        <f>IF(V23&gt;0, IF(SUM(V23:X23)&lt;=10, 1, 0), " ")</f>
        <v>1</v>
      </c>
      <c r="W22" s="141"/>
      <c r="X22" s="141"/>
      <c r="Y22" s="45"/>
      <c r="Z22" s="46"/>
      <c r="AA22" s="46"/>
      <c r="AB22" s="140">
        <f>IF(AB23&gt;0, IF(SUM(AB23:AD23)&lt;=10, 1, 0), " ")</f>
        <v>1</v>
      </c>
      <c r="AC22" s="141"/>
      <c r="AD22" s="141"/>
      <c r="AE22" s="140">
        <f>IF(AE23&gt;0, IF(SUM(AE23:AG23)&lt;=SUM(Y27:AA27), 1, 0), " ")</f>
        <v>0</v>
      </c>
      <c r="AF22" s="141"/>
      <c r="AG22" s="141"/>
      <c r="AH22" s="140">
        <f t="shared" ref="AH22" si="32">IF(AH23&gt;0, IF(SUM(AH23:AJ23)&lt;=10, 1, 0), " ")</f>
        <v>0</v>
      </c>
      <c r="AI22" s="141"/>
      <c r="AJ22" s="141"/>
      <c r="AK22" s="152">
        <f t="shared" ref="AK22" si="33">SUM(V22:AJ22)</f>
        <v>2</v>
      </c>
      <c r="AL22" s="21"/>
      <c r="AM22" s="32">
        <f>AK22/(COUNTIF(V22:AJ22,0)+COUNTIF(V22:AJ22, 1))</f>
        <v>0.5</v>
      </c>
      <c r="AN22" s="49">
        <f>SUMIF(V$30:AJ$30, AK22,V22:AJ22)</f>
        <v>1</v>
      </c>
      <c r="AO22" s="49">
        <f>SUMIF(V$15:AJ$15, AK22,V23:AJ23)</f>
        <v>9</v>
      </c>
      <c r="AP22" s="51">
        <f>AM22+(0.0001*AN22)-(0.0000001*AO22)-(0.00000000001*AL23)</f>
        <v>0.50009909961999999</v>
      </c>
      <c r="AQ22" s="135">
        <f t="shared" ref="AQ22" si="34">RANK(AP22, AP$20:AP$29)</f>
        <v>3</v>
      </c>
      <c r="AR22" s="37"/>
      <c r="AS22" s="33"/>
      <c r="AT22" s="108"/>
      <c r="AV22" s="27"/>
      <c r="AW22" s="147"/>
      <c r="AX22" s="19">
        <f>AU22</f>
        <v>0</v>
      </c>
    </row>
    <row r="23" spans="1:50" x14ac:dyDescent="0.25">
      <c r="A23" s="76">
        <v>21</v>
      </c>
      <c r="B23" s="24" t="s">
        <v>33</v>
      </c>
      <c r="C23" s="24" t="str">
        <f t="shared" si="0"/>
        <v>CA</v>
      </c>
      <c r="D23" s="85" t="str">
        <f>IF(B23=0,"",INDEX('League Schedule'!AA:AA,MATCH('League Results'!B23,'League Schedule'!AB:AB,0)))</f>
        <v>Edinburgh 1</v>
      </c>
      <c r="E23" s="69">
        <v>1</v>
      </c>
      <c r="F23" s="70">
        <v>6</v>
      </c>
      <c r="G23" s="71">
        <v>4</v>
      </c>
      <c r="H23" s="89">
        <f t="shared" si="1"/>
        <v>11</v>
      </c>
      <c r="I23" s="24" t="s">
        <v>62</v>
      </c>
      <c r="J23" s="24" t="s">
        <v>26</v>
      </c>
      <c r="K23" s="24" t="str">
        <f t="shared" si="2"/>
        <v>AC</v>
      </c>
      <c r="L23" s="85" t="str">
        <f>IF(J23=0,"",INDEX('League Schedule'!$AA:$AA,MATCH('League Results'!J23,'League Schedule'!$AB:$AB,0)))</f>
        <v>Edinburgh 2</v>
      </c>
      <c r="M23" s="69">
        <v>2</v>
      </c>
      <c r="N23" s="70">
        <v>3</v>
      </c>
      <c r="O23" s="71">
        <v>5</v>
      </c>
      <c r="P23" s="89">
        <f t="shared" si="3"/>
        <v>10</v>
      </c>
      <c r="Q23" s="77" t="str">
        <f t="shared" si="4"/>
        <v>Edinburgh 2</v>
      </c>
      <c r="S23" s="119"/>
      <c r="T23" s="139"/>
      <c r="U23" s="55"/>
      <c r="V23" s="66">
        <f>IF(ISNA(VLOOKUP(CONCATENATE($U22, V$18), $C$3:$G$92, 3, 0)), VLOOKUP(CONCATENATE($U22, V$18), $K$3:$O$92, 3, 0), VLOOKUP(CONCATENATE($U22, V$18), $C$3:$G$92, 3, 0))</f>
        <v>1</v>
      </c>
      <c r="W23" s="67">
        <f>IF(ISNA(VLOOKUP(CONCATENATE($U22, V$18), $C$3:$G$92, 4, 0)), VLOOKUP(CONCATENATE($U22, V$18), $K$3:$O$92, 4,0), VLOOKUP(CONCATENATE($U22, V$18), $C$3:$G$92, 4, 0))</f>
        <v>3</v>
      </c>
      <c r="X23" s="68">
        <f>IF(ISNA(VLOOKUP(CONCATENATE($U22, V$18), $C$3:$G$92, 5,0)), VLOOKUP(CONCATENATE($U22, V$18), $K$3:$O$92, 5,0), VLOOKUP(CONCATENATE($U22, V$18), $C$3:$G$92,5, 0))</f>
        <v>5</v>
      </c>
      <c r="Y23" s="56"/>
      <c r="Z23" s="57"/>
      <c r="AA23" s="58"/>
      <c r="AB23" s="66">
        <f>IF(ISNA(VLOOKUP(CONCATENATE($U22, AB$18), $C$3:$G$92, 3, 0)), VLOOKUP(CONCATENATE($U22, AB$18), $K$3:$O$92, 3, 0), VLOOKUP(CONCATENATE($U22, AB$18), $C$3:$G$92, 3, 0))</f>
        <v>1</v>
      </c>
      <c r="AC23" s="67">
        <f>IF(ISNA(VLOOKUP(CONCATENATE($U22, AB$18), $C$3:$G$92, 4, 0)), VLOOKUP(CONCATENATE($U22, AB$18), $K$3:$O$92, 4,0), VLOOKUP(CONCATENATE($U22, AB$18), $C$3:$G$92, 4, 0))</f>
        <v>2</v>
      </c>
      <c r="AD23" s="68">
        <f>IF(ISNA(VLOOKUP(CONCATENATE($U22, AB$18), $C$3:$G$92, 5,0)), VLOOKUP(CONCATENATE($U22, AB$18), $K$3:$O$92, 5,0), VLOOKUP(CONCATENATE($U22, AB$18), $C$3:$G$92,5, 0))</f>
        <v>6</v>
      </c>
      <c r="AE23" s="66">
        <f>IF(ISNA(VLOOKUP(CONCATENATE($U22, AE$18), $C$3:$G$92, 3, 0)), VLOOKUP(CONCATENATE($U22, AE$18), $K$3:$O$92, 3, 0), VLOOKUP(CONCATENATE($U22, AE$18), $C$3:$G$92, 3, 0))</f>
        <v>3</v>
      </c>
      <c r="AF23" s="67">
        <f>IF(ISNA(VLOOKUP(CONCATENATE($U22, AE$18), $C$3:$G$92, 4, 0)), VLOOKUP(CONCATENATE($U22, AE$18), $K$3:$O$92, 4,0), VLOOKUP(CONCATENATE($U22, AE$18), $C$3:$G$92, 4, 0))</f>
        <v>5</v>
      </c>
      <c r="AG23" s="68">
        <f>IF(ISNA(VLOOKUP(CONCATENATE($U22, AE$18), $C$3:$G$92, 5,0)), VLOOKUP(CONCATENATE($U22, AE$18), $K$3:$O$92, 5,0), VLOOKUP(CONCATENATE($U22, AE$18), $C$3:$G$92,5, 0))</f>
        <v>0</v>
      </c>
      <c r="AH23" s="66">
        <f>IF(ISNA(VLOOKUP(CONCATENATE($U22, AH$18), $C$3:$G$92, 3, 0)), VLOOKUP(CONCATENATE($U22, AH$18), $K$3:$O$92, 3, 0), VLOOKUP(CONCATENATE($U22, AH$18), $C$3:$G$92, 3, 0))</f>
        <v>1</v>
      </c>
      <c r="AI23" s="67">
        <f>IF(ISNA(VLOOKUP(CONCATENATE($U22, AH$18), $C$3:$G$92, 4, 0)), VLOOKUP(CONCATENATE($U22, AH$18), $K$3:$O$92, 4,0), VLOOKUP(CONCATENATE($U22, AH$18), $C$3:$G$92, 4, 0))</f>
        <v>6</v>
      </c>
      <c r="AJ23" s="68">
        <f>IF(ISNA(VLOOKUP(CONCATENATE($U22, AH$18), $C$3:$G$92, 5,0)), VLOOKUP(CONCATENATE($U22, AH$18), $K$3:$O$92, 5,0), VLOOKUP(CONCATENATE($U22, AH$18), $C$3:$G$92,5, 0))</f>
        <v>5</v>
      </c>
      <c r="AK23" s="152"/>
      <c r="AL23" s="21">
        <f>SUM(V23:AJ23)</f>
        <v>38</v>
      </c>
      <c r="AM23" s="32"/>
      <c r="AN23" s="49"/>
      <c r="AO23" s="49"/>
      <c r="AP23" s="51"/>
      <c r="AQ23" s="136"/>
      <c r="AR23" s="37"/>
    </row>
    <row r="24" spans="1:50" x14ac:dyDescent="0.25">
      <c r="A24" s="76">
        <v>22</v>
      </c>
      <c r="B24" s="24" t="s">
        <v>44</v>
      </c>
      <c r="C24" s="24" t="str">
        <f t="shared" si="0"/>
        <v>HF</v>
      </c>
      <c r="D24" s="85" t="str">
        <f>IF(B24=0,"",INDEX('League Schedule'!AA:AA,MATCH('League Results'!B24,'League Schedule'!AB:AB,0)))</f>
        <v>UHI 1</v>
      </c>
      <c r="E24" s="69">
        <v>4</v>
      </c>
      <c r="F24" s="70">
        <v>5</v>
      </c>
      <c r="G24" s="71">
        <v>6</v>
      </c>
      <c r="H24" s="89">
        <f t="shared" si="1"/>
        <v>15</v>
      </c>
      <c r="I24" s="24" t="s">
        <v>62</v>
      </c>
      <c r="J24" s="24" t="s">
        <v>40</v>
      </c>
      <c r="K24" s="24" t="str">
        <f t="shared" si="2"/>
        <v>FH</v>
      </c>
      <c r="L24" s="85" t="str">
        <f>IF(J24=0,"",INDEX('League Schedule'!$AA:$AA,MATCH('League Results'!J24,'League Schedule'!$AB:$AB,0)))</f>
        <v>Strathclyde 2</v>
      </c>
      <c r="M24" s="69">
        <v>1</v>
      </c>
      <c r="N24" s="70">
        <v>2</v>
      </c>
      <c r="O24" s="71">
        <v>3</v>
      </c>
      <c r="P24" s="89">
        <f t="shared" si="3"/>
        <v>6</v>
      </c>
      <c r="Q24" s="77" t="str">
        <f t="shared" si="4"/>
        <v>Strathclyde 2</v>
      </c>
      <c r="S24" s="119">
        <f t="shared" ref="S24" si="35">AQ24</f>
        <v>5</v>
      </c>
      <c r="T24" s="138" t="str">
        <f>VLOOKUP(U24,'League Schedule'!$T$4:$U$22,2,0)</f>
        <v>UHI 1</v>
      </c>
      <c r="U24" s="54" t="s">
        <v>44</v>
      </c>
      <c r="V24" s="140">
        <f>IF(V25&gt;0, IF(SUM(V25:X25)&lt;=10, 1, 0), " ")</f>
        <v>0</v>
      </c>
      <c r="W24" s="141"/>
      <c r="X24" s="141"/>
      <c r="Y24" s="140">
        <f>IF(Y25&gt;0, IF(SUM(Y25:AA25)&lt;=10, 1, 0), " ")</f>
        <v>0</v>
      </c>
      <c r="Z24" s="141"/>
      <c r="AA24" s="141"/>
      <c r="AB24" s="143"/>
      <c r="AC24" s="144"/>
      <c r="AD24" s="144"/>
      <c r="AE24" s="140">
        <f>IF(AE25&gt;0, IF(SUM(AE25:AG25)&lt;=10, 1, 0), " ")</f>
        <v>0</v>
      </c>
      <c r="AF24" s="141"/>
      <c r="AG24" s="141"/>
      <c r="AH24" s="140">
        <f t="shared" ref="AH24" si="36">IF(AH25&gt;0, IF(SUM(AH25:AJ25)&lt;=10, 1, 0), " ")</f>
        <v>0</v>
      </c>
      <c r="AI24" s="141"/>
      <c r="AJ24" s="141"/>
      <c r="AK24" s="152">
        <f t="shared" ref="AK24" si="37">SUM(V24:AJ24)</f>
        <v>0</v>
      </c>
      <c r="AL24" s="21"/>
      <c r="AM24" s="32">
        <f>AK24/(COUNTIF(V24:AJ24,0)+COUNTIF(V24:AJ24, 1))</f>
        <v>0</v>
      </c>
      <c r="AN24" s="49">
        <f>SUMIF(V$30:AJ$30, AK24,V24:AJ24)</f>
        <v>0</v>
      </c>
      <c r="AO24" s="49">
        <f>SUMIF(V$15:AJ$15, AK24,V25:AJ25)</f>
        <v>13</v>
      </c>
      <c r="AP24" s="51">
        <f>AM24+(0.0001*AN24)-(0.0000001*AO24)-(0.00000000001*AL25)</f>
        <v>-1.3005499999999998E-6</v>
      </c>
      <c r="AQ24" s="135">
        <f t="shared" ref="AQ24" si="38">RANK(AP24, AP$20:AP$29)</f>
        <v>5</v>
      </c>
      <c r="AR24" s="37"/>
    </row>
    <row r="25" spans="1:50" x14ac:dyDescent="0.25">
      <c r="A25" s="76">
        <v>23</v>
      </c>
      <c r="B25" s="24" t="s">
        <v>37</v>
      </c>
      <c r="C25" s="24" t="str">
        <f t="shared" si="0"/>
        <v>ML</v>
      </c>
      <c r="D25" s="85" t="str">
        <f>IF(B25=0,"",INDEX('League Schedule'!AA:AA,MATCH('League Results'!B25,'League Schedule'!AB:AB,0)))</f>
        <v>St. Andrews 3</v>
      </c>
      <c r="E25" s="69">
        <v>3</v>
      </c>
      <c r="F25" s="70">
        <v>4</v>
      </c>
      <c r="G25" s="71">
        <v>6</v>
      </c>
      <c r="H25" s="89">
        <f t="shared" si="1"/>
        <v>13</v>
      </c>
      <c r="I25" s="24" t="s">
        <v>62</v>
      </c>
      <c r="J25" s="24" t="s">
        <v>36</v>
      </c>
      <c r="K25" s="24" t="str">
        <f t="shared" si="2"/>
        <v>LM</v>
      </c>
      <c r="L25" s="85" t="str">
        <f>IF(J25=0,"",INDEX('League Schedule'!$AA:$AA,MATCH('League Results'!J25,'League Schedule'!$AB:$AB,0)))</f>
        <v>Edinburgh 3</v>
      </c>
      <c r="M25" s="69">
        <v>1</v>
      </c>
      <c r="N25" s="70">
        <v>2</v>
      </c>
      <c r="O25" s="71">
        <v>5</v>
      </c>
      <c r="P25" s="89">
        <f t="shared" si="3"/>
        <v>8</v>
      </c>
      <c r="Q25" s="77" t="str">
        <f t="shared" si="4"/>
        <v>Edinburgh 3</v>
      </c>
      <c r="S25" s="119"/>
      <c r="T25" s="139"/>
      <c r="U25" s="55"/>
      <c r="V25" s="66">
        <f>IF(ISNA(VLOOKUP(CONCATENATE($U24, V$18), $C$3:$G$92, 3, 0)), VLOOKUP(CONCATENATE($U24, V$18), $K$3:$O$92, 3, 0), VLOOKUP(CONCATENATE($U24, V$18), $C$3:$G$92, 3, 0))</f>
        <v>4</v>
      </c>
      <c r="W25" s="67">
        <f>IF(ISNA(VLOOKUP(CONCATENATE($U24, V$18), $C$3:$G$92, 4, 0)), VLOOKUP(CONCATENATE($U24, V$18), $K$3:$O$92, 4,0), VLOOKUP(CONCATENATE($U24, V$18), $C$3:$G$92, 4, 0))</f>
        <v>5</v>
      </c>
      <c r="X25" s="68">
        <f>IF(ISNA(VLOOKUP(CONCATENATE($U24, V$18), $C$3:$G$92, 5,0)), VLOOKUP(CONCATENATE($U24, V$18), $K$3:$O$92, 5,0), VLOOKUP(CONCATENATE($U24, V$18), $C$3:$G$92,5, 0))</f>
        <v>6</v>
      </c>
      <c r="Y25" s="66">
        <f>IF(ISNA(VLOOKUP(CONCATENATE($U24, Y$18), $C$3:$G$92, 3, 0)), VLOOKUP(CONCATENATE($U24, Y$18), $K$3:$O$92, 3, 0), VLOOKUP(CONCATENATE($U24, Y$18), $C$3:$G$92, 3, 0))</f>
        <v>3</v>
      </c>
      <c r="Z25" s="67">
        <f>IF(ISNA(VLOOKUP(CONCATENATE($U24, Y$18), $C$3:$G$92, 4, 0)), VLOOKUP(CONCATENATE($U24, Y$18), $K$3:$O$92, 4,0), VLOOKUP(CONCATENATE($U24, Y$18), $C$3:$G$92, 4, 0))</f>
        <v>4</v>
      </c>
      <c r="AA25" s="68">
        <f>IF(ISNA(VLOOKUP(CONCATENATE($U24, Y$18), $C$3:$G$92, 5,0)), VLOOKUP(CONCATENATE($U24, Y$18), $K$3:$O$92, 5,0), VLOOKUP(CONCATENATE($U24, Y$18), $C$3:$G$92,5, 0))</f>
        <v>5</v>
      </c>
      <c r="AB25" s="56"/>
      <c r="AC25" s="57"/>
      <c r="AD25" s="58"/>
      <c r="AE25" s="66">
        <f>IF(ISNA(VLOOKUP(CONCATENATE($U24, AE$18), $C$3:$G$92, 3, 0)), VLOOKUP(CONCATENATE($U24, AE$18), $K$3:$O$92, 3, 0), VLOOKUP(CONCATENATE($U24, AE$18), $C$3:$G$92, 3, 0))</f>
        <v>4</v>
      </c>
      <c r="AF25" s="67">
        <f>IF(ISNA(VLOOKUP(CONCATENATE($U24, AE$18), $C$3:$G$92, 4, 0)), VLOOKUP(CONCATENATE($U24, AE$18), $K$3:$O$92, 4,0), VLOOKUP(CONCATENATE($U24, AE$18), $C$3:$G$92, 4, 0))</f>
        <v>5</v>
      </c>
      <c r="AG25" s="68">
        <f>IF(ISNA(VLOOKUP(CONCATENATE($U24, AE$18), $C$3:$G$92, 5,0)), VLOOKUP(CONCATENATE($U24, AE$18), $K$3:$O$92, 5,0), VLOOKUP(CONCATENATE($U24, AE$18), $C$3:$G$92,5, 0))</f>
        <v>6</v>
      </c>
      <c r="AH25" s="66">
        <f>IF(ISNA(VLOOKUP(CONCATENATE($U24, AH$18), $C$3:$G$92, 3, 0)), VLOOKUP(CONCATENATE($U24, AH$18), $K$3:$O$92, 3, 0), VLOOKUP(CONCATENATE($U24, AH$18), $C$3:$G$92, 3, 0))</f>
        <v>2</v>
      </c>
      <c r="AI25" s="67">
        <f>IF(ISNA(VLOOKUP(CONCATENATE($U24, AH$18), $C$3:$G$92, 4, 0)), VLOOKUP(CONCATENATE($U24, AH$18), $K$3:$O$92, 4,0), VLOOKUP(CONCATENATE($U24, AH$18), $C$3:$G$92, 4, 0))</f>
        <v>5</v>
      </c>
      <c r="AJ25" s="68">
        <f>IF(ISNA(VLOOKUP(CONCATENATE($U24, AH$18), $C$3:$G$92, 5,0)), VLOOKUP(CONCATENATE($U24, AH$18), $K$3:$O$92, 5,0), VLOOKUP(CONCATENATE($U24, AH$18), $C$3:$G$92,5, 0))</f>
        <v>6</v>
      </c>
      <c r="AK25" s="152"/>
      <c r="AL25" s="21">
        <f>SUM(V25:AJ25)</f>
        <v>55</v>
      </c>
      <c r="AM25" s="32"/>
      <c r="AN25" s="49"/>
      <c r="AO25" s="49"/>
      <c r="AP25" s="51"/>
      <c r="AQ25" s="136"/>
      <c r="AR25" s="37"/>
    </row>
    <row r="26" spans="1:50" x14ac:dyDescent="0.25">
      <c r="A26" s="76">
        <v>24</v>
      </c>
      <c r="B26" s="24" t="s">
        <v>45</v>
      </c>
      <c r="C26" s="24" t="str">
        <f t="shared" si="0"/>
        <v>QP</v>
      </c>
      <c r="D26" s="85" t="str">
        <f>IF(B26=0,"",INDEX('League Schedule'!AA:AA,MATCH('League Results'!B26,'League Schedule'!AB:AB,0)))</f>
        <v>Dundee 1</v>
      </c>
      <c r="E26" s="69">
        <v>1</v>
      </c>
      <c r="F26" s="70">
        <v>3</v>
      </c>
      <c r="G26" s="71"/>
      <c r="H26" s="89">
        <f t="shared" si="1"/>
        <v>4</v>
      </c>
      <c r="I26" s="24" t="s">
        <v>62</v>
      </c>
      <c r="J26" s="24" t="s">
        <v>42</v>
      </c>
      <c r="K26" s="24" t="str">
        <f t="shared" si="2"/>
        <v>PQ</v>
      </c>
      <c r="L26" s="85" t="str">
        <f>IF(J26=0,"",INDEX('League Schedule'!$AA:$AA,MATCH('League Results'!J26,'League Schedule'!$AB:$AB,0)))</f>
        <v>Glasgow 3</v>
      </c>
      <c r="M26" s="69">
        <v>2</v>
      </c>
      <c r="N26" s="70">
        <v>5</v>
      </c>
      <c r="O26" s="71"/>
      <c r="P26" s="89">
        <f t="shared" si="3"/>
        <v>7</v>
      </c>
      <c r="Q26" s="77" t="str">
        <f t="shared" si="4"/>
        <v>Dundee 1</v>
      </c>
      <c r="R26" s="19" t="s">
        <v>114</v>
      </c>
      <c r="S26" s="119">
        <f t="shared" ref="S26" si="39">AQ26</f>
        <v>1</v>
      </c>
      <c r="T26" s="138" t="str">
        <f>VLOOKUP(U26,'League Schedule'!$T$4:$U$22,2,0)</f>
        <v>St. Andrews 2</v>
      </c>
      <c r="U26" s="54" t="s">
        <v>47</v>
      </c>
      <c r="V26" s="140">
        <f>IF(V27&gt;0, IF(SUM(V27:X27)&lt;=10, 1, 0), " ")</f>
        <v>0</v>
      </c>
      <c r="W26" s="141"/>
      <c r="X26" s="141"/>
      <c r="Y26" s="140">
        <f t="shared" ref="Y26" si="40">IF(Y27&gt;0, IF(SUM(Y27:AA27)&lt;=10, 1, 0), " ")</f>
        <v>1</v>
      </c>
      <c r="Z26" s="141"/>
      <c r="AA26" s="141"/>
      <c r="AB26" s="140">
        <f t="shared" ref="AB26" si="41">IF(AB27&gt;0, IF(SUM(AB27:AD27)&lt;=10, 1, 0), " ")</f>
        <v>1</v>
      </c>
      <c r="AC26" s="141"/>
      <c r="AD26" s="141"/>
      <c r="AE26" s="143"/>
      <c r="AF26" s="144"/>
      <c r="AG26" s="144"/>
      <c r="AH26" s="140">
        <f>IF(AH27&gt;0, IF(SUM(AH27:AJ27)&lt;=SUM(AE29:AG29), 1, 0), " ")</f>
        <v>1</v>
      </c>
      <c r="AI26" s="141"/>
      <c r="AJ26" s="141"/>
      <c r="AK26" s="152">
        <f t="shared" ref="AK26" si="42">SUM(V26:AJ26)</f>
        <v>3</v>
      </c>
      <c r="AL26" s="21"/>
      <c r="AM26" s="32">
        <f>AK26/(COUNTIF(V26:AJ26,0)+COUNTIF(V26:AJ26, 1))</f>
        <v>0.75</v>
      </c>
      <c r="AN26" s="49">
        <f>SUMIF(V$30:AJ$30, AK26,V26:AJ26)</f>
        <v>1</v>
      </c>
      <c r="AO26" s="49">
        <f>SUMIF(V$15:AJ$15, AK26,V27:AJ27)</f>
        <v>15</v>
      </c>
      <c r="AP26" s="51">
        <f>AM26+(0.0001*AN26)-(0.0000001*AO26)-(0.00000000001*AL27)</f>
        <v>0.75009849963999997</v>
      </c>
      <c r="AQ26" s="135">
        <f t="shared" ref="AQ26" si="43">RANK(AP26, AP$20:AP$29)</f>
        <v>1</v>
      </c>
      <c r="AR26" s="37"/>
    </row>
    <row r="27" spans="1:50" x14ac:dyDescent="0.25">
      <c r="A27" s="76">
        <v>25</v>
      </c>
      <c r="B27" s="24" t="s">
        <v>33</v>
      </c>
      <c r="C27" s="24" t="str">
        <f t="shared" si="0"/>
        <v>CE</v>
      </c>
      <c r="D27" s="85" t="str">
        <f>IF(B27=0,"",INDEX('League Schedule'!AA:AA,MATCH('League Results'!B27,'League Schedule'!AB:AB,0)))</f>
        <v>Edinburgh 1</v>
      </c>
      <c r="E27" s="69">
        <v>1</v>
      </c>
      <c r="F27" s="70">
        <v>2</v>
      </c>
      <c r="G27" s="71">
        <v>5</v>
      </c>
      <c r="H27" s="89">
        <f t="shared" si="1"/>
        <v>8</v>
      </c>
      <c r="I27" s="24" t="s">
        <v>62</v>
      </c>
      <c r="J27" s="24" t="s">
        <v>39</v>
      </c>
      <c r="K27" s="24" t="str">
        <f t="shared" si="2"/>
        <v>EC</v>
      </c>
      <c r="L27" s="85" t="str">
        <f>IF(J27=0,"",INDEX('League Schedule'!$AA:$AA,MATCH('League Results'!J27,'League Schedule'!$AB:$AB,0)))</f>
        <v>Glasgow 1</v>
      </c>
      <c r="M27" s="69">
        <v>3</v>
      </c>
      <c r="N27" s="70">
        <v>5</v>
      </c>
      <c r="O27" s="71">
        <v>6</v>
      </c>
      <c r="P27" s="89">
        <f t="shared" si="3"/>
        <v>14</v>
      </c>
      <c r="Q27" s="77" t="str">
        <f t="shared" si="4"/>
        <v>Edinburgh 1</v>
      </c>
      <c r="S27" s="119"/>
      <c r="T27" s="139"/>
      <c r="U27" s="55"/>
      <c r="V27" s="66">
        <f>IF(ISNA(VLOOKUP(CONCATENATE($U26, V$18), $C$3:$G$92, 3, 0)), VLOOKUP(CONCATENATE($U26, V$18), $K$3:$O$92, 3, 0), VLOOKUP(CONCATENATE($U26, V$18), $C$3:$G$92, 3, 0))</f>
        <v>4</v>
      </c>
      <c r="W27" s="67">
        <f>IF(ISNA(VLOOKUP(CONCATENATE($U26, V$18), $C$3:$G$92, 4, 0)), VLOOKUP(CONCATENATE($U26, V$18), $K$3:$O$92, 4,0), VLOOKUP(CONCATENATE($U26, V$18), $C$3:$G$92, 4, 0))</f>
        <v>6</v>
      </c>
      <c r="X27" s="68">
        <f>IF(ISNA(VLOOKUP(CONCATENATE($U26, V$18), $C$3:$G$92, 5,0)), VLOOKUP(CONCATENATE($U26, V$18), $K$3:$O$92, 5,0), VLOOKUP(CONCATENATE($U26, V$18), $C$3:$G$92,5, 0))</f>
        <v>5</v>
      </c>
      <c r="Y27" s="66">
        <f>IF(ISNA(VLOOKUP(CONCATENATE($U26, Y$18), $C$3:$G$92, 3, 0)), VLOOKUP(CONCATENATE($U26, Y$18), $K$3:$O$92, 3, 0), VLOOKUP(CONCATENATE($U26, Y$18), $C$3:$G$92, 3, 0))</f>
        <v>1</v>
      </c>
      <c r="Z27" s="67">
        <f>IF(ISNA(VLOOKUP(CONCATENATE($U26, Y$18), $C$3:$G$92, 4, 0)), VLOOKUP(CONCATENATE($U26, Y$18), $K$3:$O$92, 4,0), VLOOKUP(CONCATENATE($U26, Y$18), $C$3:$G$92, 4, 0))</f>
        <v>2</v>
      </c>
      <c r="AA27" s="68">
        <f>IF(ISNA(VLOOKUP(CONCATENATE($U26, Y$18), $C$3:$G$92, 5,0)), VLOOKUP(CONCATENATE($U26, Y$18), $K$3:$O$92, 5,0), VLOOKUP(CONCATENATE($U26, Y$18), $C$3:$G$92,5, 0))</f>
        <v>0</v>
      </c>
      <c r="AB27" s="66">
        <f>IF(ISNA(VLOOKUP(CONCATENATE($U26, AB$18), $C$3:$G$92, 3, 0)), VLOOKUP(CONCATENATE($U26, AB$18), $K$3:$O$92, 3, 0), VLOOKUP(CONCATENATE($U26, AB$18), $C$3:$G$92, 3, 0))</f>
        <v>1</v>
      </c>
      <c r="AC27" s="67">
        <f>IF(ISNA(VLOOKUP(CONCATENATE($U26, AB$18), $C$3:$G$92, 4, 0)), VLOOKUP(CONCATENATE($U26, AB$18), $K$3:$O$92, 4,0), VLOOKUP(CONCATENATE($U26, AB$18), $C$3:$G$92, 4, 0))</f>
        <v>2</v>
      </c>
      <c r="AD27" s="68">
        <f>IF(ISNA(VLOOKUP(CONCATENATE($U26, AB$18), $C$3:$G$92, 5,0)), VLOOKUP(CONCATENATE($U26, AB$18), $K$3:$O$92, 5,0), VLOOKUP(CONCATENATE($U26, AB$18), $C$3:$G$92,5, 0))</f>
        <v>3</v>
      </c>
      <c r="AE27" s="56"/>
      <c r="AF27" s="57"/>
      <c r="AG27" s="58"/>
      <c r="AH27" s="66">
        <f>IF(ISNA(VLOOKUP(CONCATENATE($U26, AH$18), $C$3:$G$92, 3, 0)), VLOOKUP(CONCATENATE($U26, AH$18), $K$3:$O$92, 3, 0), VLOOKUP(CONCATENATE($U26, AH$18), $C$3:$G$92, 3, 0))</f>
        <v>3</v>
      </c>
      <c r="AI27" s="67">
        <f>IF(ISNA(VLOOKUP(CONCATENATE($U26, AH$18), $C$3:$G$92, 4, 0)), VLOOKUP(CONCATENATE($U26, AH$18), $K$3:$O$92, 4,0), VLOOKUP(CONCATENATE($U26, AH$18), $C$3:$G$92, 4, 0))</f>
        <v>4</v>
      </c>
      <c r="AJ27" s="68">
        <f>IF(ISNA(VLOOKUP(CONCATENATE($U26, AH$18), $C$3:$G$92, 5,0)), VLOOKUP(CONCATENATE($U26, AH$18), $K$3:$O$92, 5,0), VLOOKUP(CONCATENATE($U26, AH$18), $C$3:$G$92,5, 0))</f>
        <v>5</v>
      </c>
      <c r="AK27" s="152"/>
      <c r="AL27" s="21">
        <f>SUM(V27:AJ27)</f>
        <v>36</v>
      </c>
      <c r="AM27" s="32"/>
      <c r="AN27" s="49"/>
      <c r="AO27" s="49"/>
      <c r="AP27" s="51"/>
      <c r="AQ27" s="136"/>
      <c r="AR27" s="37"/>
    </row>
    <row r="28" spans="1:50" x14ac:dyDescent="0.25">
      <c r="A28" s="76">
        <v>26</v>
      </c>
      <c r="B28" s="24" t="s">
        <v>44</v>
      </c>
      <c r="C28" s="24" t="str">
        <f t="shared" si="0"/>
        <v>HJ</v>
      </c>
      <c r="D28" s="85" t="str">
        <f>IF(B28=0,"",INDEX('League Schedule'!AA:AA,MATCH('League Results'!B28,'League Schedule'!AB:AB,0)))</f>
        <v>UHI 1</v>
      </c>
      <c r="E28" s="69">
        <v>2</v>
      </c>
      <c r="F28" s="70">
        <v>5</v>
      </c>
      <c r="G28" s="71">
        <v>6</v>
      </c>
      <c r="H28" s="89">
        <f t="shared" si="1"/>
        <v>13</v>
      </c>
      <c r="I28" s="24" t="s">
        <v>62</v>
      </c>
      <c r="J28" s="24" t="s">
        <v>48</v>
      </c>
      <c r="K28" s="24" t="str">
        <f t="shared" si="2"/>
        <v>JH</v>
      </c>
      <c r="L28" s="85" t="str">
        <f>IF(J28=0,"",INDEX('League Schedule'!$AA:$AA,MATCH('League Results'!J28,'League Schedule'!$AB:$AB,0)))</f>
        <v>Strathclyde 3</v>
      </c>
      <c r="M28" s="69">
        <v>3</v>
      </c>
      <c r="N28" s="70">
        <v>4</v>
      </c>
      <c r="O28" s="71">
        <v>1</v>
      </c>
      <c r="P28" s="89">
        <f t="shared" si="3"/>
        <v>8</v>
      </c>
      <c r="Q28" s="77" t="str">
        <f t="shared" si="4"/>
        <v>Strathclyde 3</v>
      </c>
      <c r="S28" s="119">
        <f t="shared" ref="S28" si="44">AQ28</f>
        <v>2</v>
      </c>
      <c r="T28" s="138" t="str">
        <f>VLOOKUP(U28,'League Schedule'!$T$4:$U$22,2,0)</f>
        <v>Strathclyde 3</v>
      </c>
      <c r="U28" s="54" t="s">
        <v>48</v>
      </c>
      <c r="V28" s="140">
        <f t="shared" ref="V28" si="45">IF(V29&gt;0, IF(SUM(V29:X29)&lt;=10, 1, 0), " ")</f>
        <v>1</v>
      </c>
      <c r="W28" s="141"/>
      <c r="X28" s="141"/>
      <c r="Y28" s="140">
        <f t="shared" ref="Y28" si="46">IF(Y29&gt;0, IF(SUM(Y29:AA29)&lt;=10, 1, 0), " ")</f>
        <v>1</v>
      </c>
      <c r="Z28" s="141"/>
      <c r="AA28" s="141"/>
      <c r="AB28" s="140">
        <f t="shared" ref="AB28" si="47">IF(AB29&gt;0, IF(SUM(AB29:AD29)&lt;=10, 1, 0), " ")</f>
        <v>1</v>
      </c>
      <c r="AC28" s="141"/>
      <c r="AD28" s="141"/>
      <c r="AE28" s="140">
        <f t="shared" ref="AE28" si="48">IF(AE29&gt;0, IF(SUM(AE29:AG29)&lt;=10, 1, 0), " ")</f>
        <v>0</v>
      </c>
      <c r="AF28" s="141"/>
      <c r="AG28" s="141"/>
      <c r="AH28" s="143"/>
      <c r="AI28" s="144"/>
      <c r="AJ28" s="144"/>
      <c r="AK28" s="152">
        <f t="shared" ref="AK28" si="49">SUM(V28:AJ28)</f>
        <v>3</v>
      </c>
      <c r="AL28" s="21"/>
      <c r="AM28" s="32">
        <f>AK28/(COUNTIF(V28:AJ28,0)+COUNTIF(V28:AJ28, 1))</f>
        <v>0.75</v>
      </c>
      <c r="AN28" s="49">
        <f>SUMIF(V$30:AJ$30, AK28,V28:AJ28)</f>
        <v>0</v>
      </c>
      <c r="AO28" s="49">
        <f>SUMIF(V$15:AJ$15, AK28,V29:AJ29)</f>
        <v>10</v>
      </c>
      <c r="AP28" s="51">
        <f>AM28+(0.0001*AN28)-(0.0000001*AO28)-(0.00000000001*AL29)</f>
        <v>0.74999899953999993</v>
      </c>
      <c r="AQ28" s="135">
        <f t="shared" ref="AQ28" si="50">RANK(AP28, AP$20:AP$29)</f>
        <v>2</v>
      </c>
      <c r="AR28" s="37"/>
    </row>
    <row r="29" spans="1:50" x14ac:dyDescent="0.25">
      <c r="A29" s="76">
        <v>27</v>
      </c>
      <c r="B29" s="24" t="s">
        <v>26</v>
      </c>
      <c r="C29" s="24" t="str">
        <f t="shared" si="0"/>
        <v>AD</v>
      </c>
      <c r="D29" s="85" t="str">
        <f>IF(B29=0,"",INDEX('League Schedule'!AA:AA,MATCH('League Results'!B29,'League Schedule'!AB:AB,0)))</f>
        <v>Edinburgh 2</v>
      </c>
      <c r="E29" s="69">
        <v>2</v>
      </c>
      <c r="F29" s="70">
        <v>4</v>
      </c>
      <c r="G29" s="71">
        <v>6</v>
      </c>
      <c r="H29" s="89">
        <f t="shared" si="1"/>
        <v>12</v>
      </c>
      <c r="I29" s="24" t="s">
        <v>62</v>
      </c>
      <c r="J29" s="24" t="s">
        <v>34</v>
      </c>
      <c r="K29" s="24" t="str">
        <f t="shared" si="2"/>
        <v>DA</v>
      </c>
      <c r="L29" s="85" t="str">
        <f>IF(J29=0,"",INDEX('League Schedule'!$AA:$AA,MATCH('League Results'!J29,'League Schedule'!$AB:$AB,0)))</f>
        <v>Strathclyde 1</v>
      </c>
      <c r="M29" s="69">
        <v>1</v>
      </c>
      <c r="N29" s="70">
        <v>3</v>
      </c>
      <c r="O29" s="71">
        <v>5</v>
      </c>
      <c r="P29" s="89">
        <f t="shared" si="3"/>
        <v>9</v>
      </c>
      <c r="Q29" s="77" t="str">
        <f t="shared" si="4"/>
        <v>Strathclyde 1</v>
      </c>
      <c r="S29" s="119"/>
      <c r="T29" s="139"/>
      <c r="U29" s="62"/>
      <c r="V29" s="66">
        <f>IF(ISNA(VLOOKUP(CONCATENATE($U28, V$18), $C$3:$G$92, 3, 0)), VLOOKUP(CONCATENATE($U28, V$18), $K$3:$O$92, 3, 0), VLOOKUP(CONCATENATE($U28, V$18), $C$3:$G$92, 3, 0))</f>
        <v>1</v>
      </c>
      <c r="W29" s="67">
        <f>IF(ISNA(VLOOKUP(CONCATENATE($U28, V$18), $C$3:$G$92, 4, 0)), VLOOKUP(CONCATENATE($U28, V$18), $K$3:$O$92, 4,0), VLOOKUP(CONCATENATE($U28, V$18), $C$3:$G$92, 4, 0))</f>
        <v>5</v>
      </c>
      <c r="X29" s="68">
        <f>IF(ISNA(VLOOKUP(CONCATENATE($U28, V$18), $C$3:$G$92, 5,0)), VLOOKUP(CONCATENATE($U28, V$18), $K$3:$O$92, 5,0), VLOOKUP(CONCATENATE($U28, V$18), $C$3:$G$92,5, 0))</f>
        <v>4</v>
      </c>
      <c r="Y29" s="66">
        <f>IF(ISNA(VLOOKUP(CONCATENATE($U28, Y$18), $C$3:$G$92, 3, 0)), VLOOKUP(CONCATENATE($U28, Y$18), $K$3:$O$92, 3, 0), VLOOKUP(CONCATENATE($U28, Y$18), $C$3:$G$92, 3, 0))</f>
        <v>4</v>
      </c>
      <c r="Z29" s="67">
        <f>IF(ISNA(VLOOKUP(CONCATENATE($U28, Y$18), $C$3:$G$92, 4, 0)), VLOOKUP(CONCATENATE($U28, Y$18), $K$3:$O$92, 4,0), VLOOKUP(CONCATENATE($U28, Y$18), $C$3:$G$92, 4, 0))</f>
        <v>3</v>
      </c>
      <c r="AA29" s="68">
        <f>IF(ISNA(VLOOKUP(CONCATENATE($U28, Y$18), $C$3:$G$92, 5,0)), VLOOKUP(CONCATENATE($U28, Y$18), $K$3:$O$92, 5,0), VLOOKUP(CONCATENATE($U28, Y$18), $C$3:$G$92,5, 0))</f>
        <v>2</v>
      </c>
      <c r="AB29" s="66">
        <f>IF(ISNA(VLOOKUP(CONCATENATE($U28, AB$18), $C$3:$G$92, 3, 0)), VLOOKUP(CONCATENATE($U28, AB$18), $K$3:$O$92, 3, 0), VLOOKUP(CONCATENATE($U28, AB$18), $C$3:$G$92, 3, 0))</f>
        <v>3</v>
      </c>
      <c r="AC29" s="67">
        <f>IF(ISNA(VLOOKUP(CONCATENATE($U28, AB$18), $C$3:$G$92, 4, 0)), VLOOKUP(CONCATENATE($U28, AB$18), $K$3:$O$92, 4,0), VLOOKUP(CONCATENATE($U28, AB$18), $C$3:$G$92, 4, 0))</f>
        <v>4</v>
      </c>
      <c r="AD29" s="68">
        <f>IF(ISNA(VLOOKUP(CONCATENATE($U28, AB$18), $C$3:$G$92, 5,0)), VLOOKUP(CONCATENATE($U28, AB$18), $K$3:$O$92, 5,0), VLOOKUP(CONCATENATE($U28, AB$18), $C$3:$G$92,5, 0))</f>
        <v>1</v>
      </c>
      <c r="AE29" s="66">
        <f>IF(ISNA(VLOOKUP(CONCATENATE($U28, AE$18), $C$3:$G$92, 3, 0)), VLOOKUP(CONCATENATE($U28, AE$18), $K$3:$O$92, 3, 0), VLOOKUP(CONCATENATE($U28, AE$18), $C$3:$G$92, 3, 0))</f>
        <v>1</v>
      </c>
      <c r="AF29" s="67">
        <f>IF(ISNA(VLOOKUP(CONCATENATE($U28, AE$18), $C$3:$G$92, 4, 0)), VLOOKUP(CONCATENATE($U28, AE$18), $K$3:$O$92, 4,0), VLOOKUP(CONCATENATE($U28, AE$18), $C$3:$G$92, 4, 0))</f>
        <v>2</v>
      </c>
      <c r="AG29" s="68">
        <f>IF(ISNA(VLOOKUP(CONCATENATE($U28, AE$18), $C$3:$G$92, 5,0)), VLOOKUP(CONCATENATE($U28, AE$18), $K$3:$O$92, 5,0), VLOOKUP(CONCATENATE($U28, AE$18), $C$3:$G$92,5, 0))</f>
        <v>16</v>
      </c>
      <c r="AH29" s="56"/>
      <c r="AI29" s="57"/>
      <c r="AJ29" s="58"/>
      <c r="AK29" s="152"/>
      <c r="AL29" s="21">
        <f>SUM(V29:AJ29)</f>
        <v>46</v>
      </c>
      <c r="AM29" s="32"/>
      <c r="AN29" s="49"/>
      <c r="AO29" s="49"/>
      <c r="AP29" s="51"/>
      <c r="AQ29" s="136"/>
      <c r="AR29" s="37"/>
    </row>
    <row r="30" spans="1:50" x14ac:dyDescent="0.25">
      <c r="A30" s="76">
        <v>28</v>
      </c>
      <c r="B30" s="24" t="s">
        <v>40</v>
      </c>
      <c r="C30" s="24" t="str">
        <f t="shared" si="0"/>
        <v>FI</v>
      </c>
      <c r="D30" s="85" t="str">
        <f>IF(B30=0,"",INDEX('League Schedule'!AA:AA,MATCH('League Results'!B30,'League Schedule'!AB:AB,0)))</f>
        <v>Strathclyde 2</v>
      </c>
      <c r="E30" s="69">
        <v>1</v>
      </c>
      <c r="F30" s="70">
        <v>3</v>
      </c>
      <c r="G30" s="71">
        <v>2</v>
      </c>
      <c r="H30" s="89">
        <f t="shared" si="1"/>
        <v>6</v>
      </c>
      <c r="I30" s="24" t="s">
        <v>62</v>
      </c>
      <c r="J30" s="24" t="s">
        <v>47</v>
      </c>
      <c r="K30" s="24" t="str">
        <f t="shared" si="2"/>
        <v>IF</v>
      </c>
      <c r="L30" s="85" t="str">
        <f>IF(J30=0,"",INDEX('League Schedule'!$AA:$AA,MATCH('League Results'!J30,'League Schedule'!$AB:$AB,0)))</f>
        <v>St. Andrews 2</v>
      </c>
      <c r="M30" s="69">
        <v>4</v>
      </c>
      <c r="N30" s="70">
        <v>6</v>
      </c>
      <c r="O30" s="71">
        <v>5</v>
      </c>
      <c r="P30" s="89">
        <f t="shared" si="3"/>
        <v>15</v>
      </c>
      <c r="Q30" s="77" t="str">
        <f t="shared" si="4"/>
        <v>Strathclyde 2</v>
      </c>
      <c r="V30" s="145">
        <f>AK20</f>
        <v>2</v>
      </c>
      <c r="W30" s="145"/>
      <c r="X30" s="145"/>
      <c r="Y30" s="145">
        <f>AK22</f>
        <v>2</v>
      </c>
      <c r="Z30" s="145"/>
      <c r="AA30" s="145"/>
      <c r="AB30" s="145">
        <f>AK24</f>
        <v>0</v>
      </c>
      <c r="AC30" s="145"/>
      <c r="AD30" s="145"/>
      <c r="AE30" s="145">
        <f>AK26</f>
        <v>3</v>
      </c>
      <c r="AF30" s="145"/>
      <c r="AG30" s="145"/>
      <c r="AH30" s="145">
        <f>AK28</f>
        <v>3</v>
      </c>
      <c r="AI30" s="145"/>
      <c r="AJ30" s="145"/>
    </row>
    <row r="31" spans="1:50" x14ac:dyDescent="0.25">
      <c r="A31" s="76">
        <v>29</v>
      </c>
      <c r="B31" s="24" t="s">
        <v>32</v>
      </c>
      <c r="C31" s="24" t="str">
        <f t="shared" si="0"/>
        <v>BE</v>
      </c>
      <c r="D31" s="85" t="str">
        <f>IF(B31=0,"",INDEX('League Schedule'!AA:AA,MATCH('League Results'!B31,'League Schedule'!AB:AB,0)))</f>
        <v>St. Andrews 1</v>
      </c>
      <c r="E31" s="69">
        <v>5</v>
      </c>
      <c r="F31" s="70">
        <v>3</v>
      </c>
      <c r="G31" s="71">
        <v>1</v>
      </c>
      <c r="H31" s="89">
        <f t="shared" si="1"/>
        <v>9</v>
      </c>
      <c r="I31" s="24" t="s">
        <v>62</v>
      </c>
      <c r="J31" s="24" t="s">
        <v>39</v>
      </c>
      <c r="K31" s="24" t="str">
        <f t="shared" si="2"/>
        <v>EB</v>
      </c>
      <c r="L31" s="85" t="str">
        <f>IF(J31=0,"",INDEX('League Schedule'!$AA:$AA,MATCH('League Results'!J31,'League Schedule'!$AB:$AB,0)))</f>
        <v>Glasgow 1</v>
      </c>
      <c r="M31" s="69">
        <v>6</v>
      </c>
      <c r="N31" s="70">
        <v>4</v>
      </c>
      <c r="O31" s="71">
        <v>2</v>
      </c>
      <c r="P31" s="89">
        <f t="shared" si="3"/>
        <v>12</v>
      </c>
      <c r="Q31" s="77" t="str">
        <f t="shared" si="4"/>
        <v>St. Andrews 1</v>
      </c>
      <c r="V31" s="63">
        <f>V30</f>
        <v>2</v>
      </c>
      <c r="W31" s="63">
        <f>V30</f>
        <v>2</v>
      </c>
      <c r="X31" s="63">
        <f>V30</f>
        <v>2</v>
      </c>
      <c r="Y31" s="63">
        <f>Y30</f>
        <v>2</v>
      </c>
      <c r="Z31" s="63">
        <f>Y30</f>
        <v>2</v>
      </c>
      <c r="AA31" s="63">
        <f>Y30</f>
        <v>2</v>
      </c>
      <c r="AB31" s="63">
        <f>AB30</f>
        <v>0</v>
      </c>
      <c r="AC31" s="63">
        <f>AB30</f>
        <v>0</v>
      </c>
      <c r="AD31" s="63">
        <f>AB30</f>
        <v>0</v>
      </c>
      <c r="AE31" s="63">
        <f>AE30</f>
        <v>3</v>
      </c>
      <c r="AF31" s="63">
        <f>AE30</f>
        <v>3</v>
      </c>
      <c r="AG31" s="63">
        <f>AE30</f>
        <v>3</v>
      </c>
      <c r="AH31" s="63">
        <f>AH30</f>
        <v>3</v>
      </c>
      <c r="AI31" s="63">
        <f>AH30</f>
        <v>3</v>
      </c>
      <c r="AJ31" s="63">
        <f>AH30</f>
        <v>3</v>
      </c>
    </row>
    <row r="32" spans="1:50" x14ac:dyDescent="0.25">
      <c r="A32" s="76">
        <v>30</v>
      </c>
      <c r="B32" s="24" t="s">
        <v>43</v>
      </c>
      <c r="C32" s="24" t="str">
        <f t="shared" si="0"/>
        <v>GJ</v>
      </c>
      <c r="D32" s="85" t="str">
        <f>IF(B32=0,"",INDEX('League Schedule'!AA:AA,MATCH('League Results'!B32,'League Schedule'!AB:AB,0)))</f>
        <v>Glasgow 2</v>
      </c>
      <c r="E32" s="69">
        <v>1</v>
      </c>
      <c r="F32" s="70">
        <v>6</v>
      </c>
      <c r="G32" s="71">
        <v>5</v>
      </c>
      <c r="H32" s="89">
        <f t="shared" si="1"/>
        <v>12</v>
      </c>
      <c r="I32" s="24" t="s">
        <v>62</v>
      </c>
      <c r="J32" s="24" t="s">
        <v>48</v>
      </c>
      <c r="K32" s="24" t="str">
        <f t="shared" si="2"/>
        <v>JG</v>
      </c>
      <c r="L32" s="85" t="str">
        <f>IF(J32=0,"",INDEX('League Schedule'!$AA:$AA,MATCH('League Results'!J32,'League Schedule'!$AB:$AB,0)))</f>
        <v>Strathclyde 3</v>
      </c>
      <c r="M32" s="69">
        <v>4</v>
      </c>
      <c r="N32" s="70">
        <v>3</v>
      </c>
      <c r="O32" s="71">
        <v>2</v>
      </c>
      <c r="P32" s="89">
        <f t="shared" si="3"/>
        <v>9</v>
      </c>
      <c r="Q32" s="77" t="str">
        <f t="shared" si="4"/>
        <v>Strathclyde 3</v>
      </c>
    </row>
    <row r="33" spans="1:44" x14ac:dyDescent="0.25">
      <c r="A33" s="76">
        <v>31</v>
      </c>
      <c r="B33" s="24" t="s">
        <v>32</v>
      </c>
      <c r="C33" s="24" t="str">
        <f t="shared" si="0"/>
        <v>BD</v>
      </c>
      <c r="D33" s="85" t="str">
        <f>IF(B33=0,"",INDEX('League Schedule'!AA:AA,MATCH('League Results'!B33,'League Schedule'!AB:AB,0)))</f>
        <v>St. Andrews 1</v>
      </c>
      <c r="E33" s="69">
        <v>4</v>
      </c>
      <c r="F33" s="70">
        <v>5</v>
      </c>
      <c r="G33" s="71">
        <v>6</v>
      </c>
      <c r="H33" s="89">
        <f t="shared" si="1"/>
        <v>15</v>
      </c>
      <c r="I33" s="24" t="s">
        <v>62</v>
      </c>
      <c r="J33" s="24" t="s">
        <v>34</v>
      </c>
      <c r="K33" s="24" t="str">
        <f t="shared" si="2"/>
        <v>DB</v>
      </c>
      <c r="L33" s="85" t="str">
        <f>IF(J33=0,"",INDEX('League Schedule'!$AA:$AA,MATCH('League Results'!J33,'League Schedule'!$AB:$AB,0)))</f>
        <v>Strathclyde 1</v>
      </c>
      <c r="M33" s="69">
        <v>1</v>
      </c>
      <c r="N33" s="70">
        <v>2</v>
      </c>
      <c r="O33" s="71">
        <v>3</v>
      </c>
      <c r="P33" s="89">
        <f t="shared" si="3"/>
        <v>6</v>
      </c>
      <c r="Q33" s="77" t="str">
        <f t="shared" si="4"/>
        <v>Strathclyde 1</v>
      </c>
      <c r="T33" s="23" t="s">
        <v>58</v>
      </c>
    </row>
    <row r="34" spans="1:44" x14ac:dyDescent="0.25">
      <c r="A34" s="76">
        <v>32</v>
      </c>
      <c r="B34" s="24" t="s">
        <v>43</v>
      </c>
      <c r="C34" s="24" t="str">
        <f t="shared" si="0"/>
        <v>GI</v>
      </c>
      <c r="D34" s="85" t="str">
        <f>IF(B34=0,"",INDEX('League Schedule'!AA:AA,MATCH('League Results'!B34,'League Schedule'!AB:AB,0)))</f>
        <v>Glasgow 2</v>
      </c>
      <c r="E34" s="69">
        <v>3</v>
      </c>
      <c r="F34" s="70">
        <v>5</v>
      </c>
      <c r="G34" s="71"/>
      <c r="H34" s="89">
        <f t="shared" si="1"/>
        <v>8</v>
      </c>
      <c r="I34" s="24" t="s">
        <v>62</v>
      </c>
      <c r="J34" s="24" t="s">
        <v>47</v>
      </c>
      <c r="K34" s="24" t="str">
        <f t="shared" si="2"/>
        <v>IG</v>
      </c>
      <c r="L34" s="85" t="str">
        <f>IF(J34=0,"",INDEX('League Schedule'!$AA:$AA,MATCH('League Results'!J34,'League Schedule'!$AB:$AB,0)))</f>
        <v>St. Andrews 2</v>
      </c>
      <c r="M34" s="69">
        <v>1</v>
      </c>
      <c r="N34" s="70">
        <v>2</v>
      </c>
      <c r="O34" s="71"/>
      <c r="P34" s="89">
        <f t="shared" si="3"/>
        <v>3</v>
      </c>
      <c r="Q34" s="77" t="str">
        <f t="shared" si="4"/>
        <v>St. Andrews 2</v>
      </c>
      <c r="R34" s="19" t="s">
        <v>127</v>
      </c>
      <c r="U34" s="36"/>
      <c r="V34" s="131" t="s">
        <v>35</v>
      </c>
      <c r="W34" s="131"/>
      <c r="X34" s="131"/>
      <c r="Y34" s="131" t="s">
        <v>36</v>
      </c>
      <c r="Z34" s="131"/>
      <c r="AA34" s="131"/>
      <c r="AB34" s="131" t="s">
        <v>37</v>
      </c>
      <c r="AC34" s="131"/>
      <c r="AD34" s="131"/>
      <c r="AE34" s="131" t="s">
        <v>38</v>
      </c>
      <c r="AF34" s="131"/>
      <c r="AG34" s="131"/>
      <c r="AH34" s="131" t="s">
        <v>41</v>
      </c>
      <c r="AI34" s="131"/>
      <c r="AJ34" s="131"/>
    </row>
    <row r="35" spans="1:44" ht="30" x14ac:dyDescent="0.25">
      <c r="A35" s="76">
        <v>33</v>
      </c>
      <c r="B35" s="24"/>
      <c r="C35" s="24" t="str">
        <f t="shared" si="0"/>
        <v/>
      </c>
      <c r="D35" s="85" t="str">
        <f>IF(B35=0, "", VLOOKUP(B35,'League Schedule'!$T$4:$U$22, 2, 1))</f>
        <v/>
      </c>
      <c r="E35" s="69"/>
      <c r="F35" s="70"/>
      <c r="G35" s="71"/>
      <c r="H35" s="89">
        <f t="shared" si="1"/>
        <v>0</v>
      </c>
      <c r="I35" s="24" t="s">
        <v>62</v>
      </c>
      <c r="J35" s="24"/>
      <c r="K35" s="24" t="str">
        <f t="shared" si="2"/>
        <v/>
      </c>
      <c r="L35" s="85" t="str">
        <f>IF(J35=0, "", VLOOKUP(J35,'League Schedule'!$T$4:$U$22, 2, 1))</f>
        <v/>
      </c>
      <c r="M35" s="69"/>
      <c r="N35" s="70"/>
      <c r="O35" s="71"/>
      <c r="P35" s="89">
        <f t="shared" si="3"/>
        <v>0</v>
      </c>
      <c r="Q35" s="77" t="str">
        <f t="shared" si="4"/>
        <v xml:space="preserve"> </v>
      </c>
      <c r="T35" s="19" t="s">
        <v>51</v>
      </c>
      <c r="U35" s="38"/>
      <c r="V35" s="132" t="str">
        <f>VLOOKUP(V34,'League Schedule'!$T$4:$U$22,2,0)</f>
        <v>Aberdeen 1</v>
      </c>
      <c r="W35" s="133"/>
      <c r="X35" s="134"/>
      <c r="Y35" s="132" t="str">
        <f>VLOOKUP(Y34,'League Schedule'!$T$4:$U$22,2,0)</f>
        <v>Edinburgh 3</v>
      </c>
      <c r="Z35" s="133"/>
      <c r="AA35" s="134"/>
      <c r="AB35" s="132" t="str">
        <f>VLOOKUP(AB34,'League Schedule'!$T$4:$U$22,2,0)</f>
        <v>St. Andrews 3</v>
      </c>
      <c r="AC35" s="133"/>
      <c r="AD35" s="134"/>
      <c r="AE35" s="132" t="str">
        <f>VLOOKUP(AE34,'League Schedule'!$T$4:$U$22,2,0)</f>
        <v>Aberdeen 2</v>
      </c>
      <c r="AF35" s="133"/>
      <c r="AG35" s="134"/>
      <c r="AH35" s="132"/>
      <c r="AI35" s="133"/>
      <c r="AJ35" s="134"/>
      <c r="AK35" s="29" t="s">
        <v>56</v>
      </c>
      <c r="AL35" s="30" t="s">
        <v>61</v>
      </c>
      <c r="AM35" s="31" t="s">
        <v>57</v>
      </c>
      <c r="AN35" s="50" t="s">
        <v>99</v>
      </c>
      <c r="AO35" s="50" t="s">
        <v>101</v>
      </c>
      <c r="AP35" s="31" t="s">
        <v>100</v>
      </c>
      <c r="AQ35" s="52" t="s">
        <v>50</v>
      </c>
      <c r="AR35" s="65"/>
    </row>
    <row r="36" spans="1:44" x14ac:dyDescent="0.25">
      <c r="A36" s="76">
        <v>34</v>
      </c>
      <c r="B36" s="24"/>
      <c r="C36" s="24" t="str">
        <f t="shared" si="0"/>
        <v/>
      </c>
      <c r="D36" s="85" t="str">
        <f>IF(B36=0, "", VLOOKUP(B36,'League Schedule'!$T$4:$U$22, 2, 1))</f>
        <v/>
      </c>
      <c r="E36" s="69"/>
      <c r="F36" s="70"/>
      <c r="G36" s="71"/>
      <c r="H36" s="89">
        <f t="shared" si="1"/>
        <v>0</v>
      </c>
      <c r="I36" s="24" t="s">
        <v>62</v>
      </c>
      <c r="J36" s="24"/>
      <c r="K36" s="24" t="str">
        <f t="shared" si="2"/>
        <v/>
      </c>
      <c r="L36" s="85" t="str">
        <f>IF(J36=0, "", VLOOKUP(J36,'League Schedule'!$T$4:$U$22, 2, 1))</f>
        <v/>
      </c>
      <c r="M36" s="69"/>
      <c r="N36" s="70"/>
      <c r="O36" s="71"/>
      <c r="P36" s="89">
        <f t="shared" si="3"/>
        <v>0</v>
      </c>
      <c r="Q36" s="77" t="str">
        <f t="shared" si="4"/>
        <v xml:space="preserve"> </v>
      </c>
      <c r="S36" s="119">
        <f>AQ36</f>
        <v>1</v>
      </c>
      <c r="T36" s="138" t="str">
        <f>INDEX('League Schedule'!AA:AA,MATCH('League Results'!U36,'League Schedule'!AB:AB,0))</f>
        <v>Aberdeen 1</v>
      </c>
      <c r="U36" s="54" t="s">
        <v>35</v>
      </c>
      <c r="V36" s="43"/>
      <c r="W36" s="44"/>
      <c r="X36" s="44"/>
      <c r="Y36" s="140">
        <f>IF(Y37&gt;0, IF(SUM(Y37:AA37)&lt;=10, 1, 0), " ")</f>
        <v>1</v>
      </c>
      <c r="Z36" s="141"/>
      <c r="AA36" s="141"/>
      <c r="AB36" s="140">
        <f t="shared" ref="AB36" si="51">IF(AB37&gt;0, IF(SUM(AB37:AD37)&lt;=10, 1, 0), " ")</f>
        <v>1</v>
      </c>
      <c r="AC36" s="141"/>
      <c r="AD36" s="141"/>
      <c r="AE36" s="140">
        <f t="shared" ref="AE36" si="52">IF(AE37&gt;0, IF(SUM(AE37:AG37)&lt;=10, 1, 0), " ")</f>
        <v>1</v>
      </c>
      <c r="AF36" s="141"/>
      <c r="AG36" s="141"/>
      <c r="AH36" s="140"/>
      <c r="AI36" s="141"/>
      <c r="AJ36" s="141"/>
      <c r="AK36" s="22">
        <f>SUM(V36:AJ36)</f>
        <v>3</v>
      </c>
      <c r="AL36" s="21"/>
      <c r="AM36" s="32">
        <f>AK36/(COUNTIF(V36:AJ36,0)+COUNTIF(V36:AJ36, 1))</f>
        <v>1</v>
      </c>
      <c r="AN36" s="49">
        <f>SUMIF(V$46:AJ$46, AK36,V36:AJ36)</f>
        <v>0</v>
      </c>
      <c r="AO36" s="49">
        <f>SUMIF(V$47:AJ$47, AK36,V37:AJ37)</f>
        <v>0</v>
      </c>
      <c r="AP36" s="51">
        <f>AM36+(0.0001*AN36)-(0.0000001*AO36)-(0.00000000001*AL37)</f>
        <v>0.99999999976999998</v>
      </c>
      <c r="AQ36" s="135">
        <f>RANK(AP36, AP$36:AP$45)</f>
        <v>1</v>
      </c>
      <c r="AR36" s="37"/>
    </row>
    <row r="37" spans="1:44" x14ac:dyDescent="0.25">
      <c r="A37" s="76">
        <v>35</v>
      </c>
      <c r="B37" s="24"/>
      <c r="C37" s="24" t="str">
        <f t="shared" si="0"/>
        <v/>
      </c>
      <c r="D37" s="85" t="str">
        <f>IF(B37=0, "", VLOOKUP(B37,'League Schedule'!$T$4:$U$22, 2, 1))</f>
        <v/>
      </c>
      <c r="E37" s="69"/>
      <c r="F37" s="70"/>
      <c r="G37" s="71"/>
      <c r="H37" s="89">
        <f t="shared" si="1"/>
        <v>0</v>
      </c>
      <c r="I37" s="24" t="s">
        <v>62</v>
      </c>
      <c r="J37" s="24"/>
      <c r="K37" s="24" t="str">
        <f t="shared" si="2"/>
        <v/>
      </c>
      <c r="L37" s="85" t="str">
        <f>IF(J37=0, "", VLOOKUP(J37,'League Schedule'!$T$4:$U$22, 2, 1))</f>
        <v/>
      </c>
      <c r="M37" s="69"/>
      <c r="N37" s="70"/>
      <c r="O37" s="71"/>
      <c r="P37" s="89">
        <f t="shared" si="3"/>
        <v>0</v>
      </c>
      <c r="Q37" s="77" t="str">
        <f t="shared" si="4"/>
        <v xml:space="preserve"> </v>
      </c>
      <c r="S37" s="119"/>
      <c r="T37" s="139"/>
      <c r="U37" s="55"/>
      <c r="V37" s="56"/>
      <c r="W37" s="57"/>
      <c r="X37" s="58"/>
      <c r="Y37" s="66">
        <f>IF(ISNA(VLOOKUP(CONCATENATE($U36, Y$34), $C$3:$G$92, 3, 0)), VLOOKUP(CONCATENATE($U36, Y$34), $K$3:$O$92, 3, 0), VLOOKUP(CONCATENATE($U36, Y$34), $C$3:$G$92, 3, 0))</f>
        <v>1</v>
      </c>
      <c r="Z37" s="67">
        <f>IF(ISNA(VLOOKUP(CONCATENATE($U36, Y$34), $C$3:$G$92, 4, 0)), VLOOKUP(CONCATENATE($U36, Y$34), $K$3:$O$92, 4,0), VLOOKUP(CONCATENATE($U36, Y$34), $C$3:$G$92, 4, 0))</f>
        <v>2</v>
      </c>
      <c r="AA37" s="68">
        <f>IF(ISNA(VLOOKUP(CONCATENATE($U36, Y$34), $C$3:$G$92, 5,0)), VLOOKUP(CONCATENATE($U36, Y$34), $K$3:$O$92, 5,0), VLOOKUP(CONCATENATE($U36, Y$34), $C$3:$G$92,5, 0))</f>
        <v>6</v>
      </c>
      <c r="AB37" s="66">
        <f>IF(ISNA(VLOOKUP(CONCATENATE($U36, AB$34), $C$3:$G$92, 3, 0)), VLOOKUP(CONCATENATE($U36, AB$34), $K$3:$O$92, 3, 0), VLOOKUP(CONCATENATE($U36, AB$34), $C$3:$G$92, 3, 0))</f>
        <v>1</v>
      </c>
      <c r="AC37" s="67">
        <f>IF(ISNA(VLOOKUP(CONCATENATE($U36, AB$34), $C$3:$G$92, 4, 0)), VLOOKUP(CONCATENATE($U36, AB$34), $K$3:$O$92, 4,0), VLOOKUP(CONCATENATE($U36, AB$34), $C$3:$G$92, 4, 0))</f>
        <v>2</v>
      </c>
      <c r="AD37" s="68">
        <f>IF(ISNA(VLOOKUP(CONCATENATE($U36, AB$34), $C$3:$G$92, 5,0)), VLOOKUP(CONCATENATE($U36, AB$34), $K$3:$O$92, 5,0), VLOOKUP(CONCATENATE($U36, AB$34), $C$3:$G$92,5, 0))</f>
        <v>5</v>
      </c>
      <c r="AE37" s="66">
        <f>IF(ISNA(VLOOKUP(CONCATENATE($U36, AE$34), $C$3:$G$92, 3, 0)), VLOOKUP(CONCATENATE($U36, AE$34), $K$3:$O$92, 3, 0), VLOOKUP(CONCATENATE($U36, AE$34), $C$3:$G$92, 3, 0))</f>
        <v>1</v>
      </c>
      <c r="AF37" s="67">
        <f>IF(ISNA(VLOOKUP(CONCATENATE($U36, AE$34), $C$3:$G$92, 4, 0)), VLOOKUP(CONCATENATE($U36, AE$34), $K$3:$O$92, 4,0), VLOOKUP(CONCATENATE($U36, AE$34), $C$3:$G$92, 4, 0))</f>
        <v>2</v>
      </c>
      <c r="AG37" s="68">
        <f>IF(ISNA(VLOOKUP(CONCATENATE($U36, AE$34), $C$3:$G$92, 5,0)), VLOOKUP(CONCATENATE($U36, AE$34), $K$3:$O$92, 5,0), VLOOKUP(CONCATENATE($U36, AE$34), $C$3:$G$92,5, 0))</f>
        <v>3</v>
      </c>
      <c r="AH37" s="66"/>
      <c r="AI37" s="67"/>
      <c r="AJ37" s="68"/>
      <c r="AK37" s="22"/>
      <c r="AL37" s="21">
        <f>SUM(V37:AJ37)</f>
        <v>23</v>
      </c>
      <c r="AM37" s="32"/>
      <c r="AN37" s="49"/>
      <c r="AO37" s="49"/>
      <c r="AP37" s="51"/>
      <c r="AQ37" s="136"/>
      <c r="AR37" s="37"/>
    </row>
    <row r="38" spans="1:44" x14ac:dyDescent="0.25">
      <c r="A38" s="76">
        <v>36</v>
      </c>
      <c r="B38" s="24"/>
      <c r="C38" s="24" t="str">
        <f t="shared" si="0"/>
        <v/>
      </c>
      <c r="D38" s="85" t="str">
        <f>IF(B38=0, "", VLOOKUP(B38,'League Schedule'!$T$4:$U$22, 2, 1))</f>
        <v/>
      </c>
      <c r="E38" s="69"/>
      <c r="F38" s="70"/>
      <c r="G38" s="71"/>
      <c r="H38" s="89">
        <f t="shared" si="1"/>
        <v>0</v>
      </c>
      <c r="I38" s="24" t="s">
        <v>62</v>
      </c>
      <c r="J38" s="24"/>
      <c r="K38" s="24" t="str">
        <f t="shared" si="2"/>
        <v/>
      </c>
      <c r="L38" s="85" t="str">
        <f>IF(J38=0, "", VLOOKUP(J38,'League Schedule'!$T$4:$U$22, 2, 1))</f>
        <v/>
      </c>
      <c r="M38" s="69"/>
      <c r="N38" s="70"/>
      <c r="O38" s="71"/>
      <c r="P38" s="89">
        <f t="shared" si="3"/>
        <v>0</v>
      </c>
      <c r="Q38" s="77" t="str">
        <f t="shared" si="4"/>
        <v xml:space="preserve"> </v>
      </c>
      <c r="S38" s="119">
        <f t="shared" ref="S38" si="53">AQ38</f>
        <v>2</v>
      </c>
      <c r="T38" s="138" t="str">
        <f>INDEX('League Schedule'!AA:AA,MATCH('League Results'!U38,'League Schedule'!AB:AB,0))</f>
        <v>Edinburgh 3</v>
      </c>
      <c r="U38" s="54" t="s">
        <v>36</v>
      </c>
      <c r="V38" s="140">
        <f>IF(V39&gt;0, IF(SUM(V39:X39)&lt;=10, 1, 0), " ")</f>
        <v>0</v>
      </c>
      <c r="W38" s="141"/>
      <c r="X38" s="141"/>
      <c r="Y38" s="45"/>
      <c r="Z38" s="46"/>
      <c r="AA38" s="46"/>
      <c r="AB38" s="140">
        <f>IF(AB39&gt;0, IF(SUM(AB39:AD39)&lt;=10, 1, 0), " ")</f>
        <v>1</v>
      </c>
      <c r="AC38" s="141"/>
      <c r="AD38" s="141"/>
      <c r="AE38" s="140">
        <f t="shared" ref="AE38" si="54">IF(AE39&gt;0, IF(SUM(AE39:AG39)&lt;=10, 1, 0), " ")</f>
        <v>0</v>
      </c>
      <c r="AF38" s="141"/>
      <c r="AG38" s="141"/>
      <c r="AH38" s="140"/>
      <c r="AI38" s="141"/>
      <c r="AJ38" s="141"/>
      <c r="AK38" s="22">
        <f t="shared" ref="AK38" si="55">SUM(V38:AJ38)</f>
        <v>1</v>
      </c>
      <c r="AL38" s="21"/>
      <c r="AM38" s="32">
        <f>AK38/(COUNTIF(V38:AJ38,0)+COUNTIF(V38:AJ38, 1))</f>
        <v>0.33333333333333331</v>
      </c>
      <c r="AN38" s="49">
        <f>SUMIF(V$46:AJ$46, AK38,V38:AJ38)</f>
        <v>1</v>
      </c>
      <c r="AO38" s="49">
        <f>SUMIF(V$47:AJ$47, AK38,V39:AJ39)</f>
        <v>19</v>
      </c>
      <c r="AP38" s="51">
        <f>AM38+(0.0001*AN38)-(0.0000001*AO38)-(0.00000000001*AL39)</f>
        <v>0.33343143302333328</v>
      </c>
      <c r="AQ38" s="135">
        <f t="shared" ref="AQ38" si="56">RANK(AP38, AP$36:AP$45)</f>
        <v>2</v>
      </c>
      <c r="AR38" s="37"/>
    </row>
    <row r="39" spans="1:44" x14ac:dyDescent="0.25">
      <c r="A39" s="78"/>
      <c r="B39" s="72"/>
      <c r="C39" s="72"/>
      <c r="D39" s="86"/>
      <c r="E39" s="95"/>
      <c r="F39" s="96"/>
      <c r="G39" s="97"/>
      <c r="H39" s="90"/>
      <c r="I39" s="72"/>
      <c r="J39" s="72"/>
      <c r="K39" s="72"/>
      <c r="L39" s="86"/>
      <c r="M39" s="95"/>
      <c r="N39" s="96"/>
      <c r="O39" s="97"/>
      <c r="P39" s="90"/>
      <c r="Q39" s="79"/>
      <c r="S39" s="119"/>
      <c r="T39" s="139"/>
      <c r="U39" s="55"/>
      <c r="V39" s="66">
        <f>IF(ISNA(VLOOKUP(CONCATENATE($U38, V$34), $C$3:$G$92, 3, 0)), VLOOKUP(CONCATENATE($U38, V$34), $K$3:$O$92, 3, 0), VLOOKUP(CONCATENATE($U38, V$34), $C$3:$G$92, 3, 0))</f>
        <v>3</v>
      </c>
      <c r="W39" s="67">
        <f>IF(ISNA(VLOOKUP(CONCATENATE($U38, V$34), $C$3:$G$92, 4, 0)), VLOOKUP(CONCATENATE($U38, V$34), $K$3:$O$92, 4,0), VLOOKUP(CONCATENATE($U38, V$34), $C$3:$G$92, 4, 0))</f>
        <v>4</v>
      </c>
      <c r="X39" s="68">
        <f>IF(ISNA(VLOOKUP(CONCATENATE($U38, V$34), $C$3:$G$92, 5,0)), VLOOKUP(CONCATENATE($U38, V$34), $K$3:$O$92, 5,0), VLOOKUP(CONCATENATE($U38, V$34), $C$3:$G$92,5, 0))</f>
        <v>5</v>
      </c>
      <c r="Y39" s="56"/>
      <c r="Z39" s="57"/>
      <c r="AA39" s="58"/>
      <c r="AB39" s="66">
        <f>IF(ISNA(VLOOKUP(CONCATENATE($U38, AB$34), $C$3:$G$92, 3, 0)), VLOOKUP(CONCATENATE($U38, AB$34), $K$3:$O$92, 3, 0), VLOOKUP(CONCATENATE($U38, AB$34), $C$3:$G$92, 3, 0))</f>
        <v>1</v>
      </c>
      <c r="AC39" s="67">
        <f>IF(ISNA(VLOOKUP(CONCATENATE($U38, AB$34), $C$3:$G$92, 4, 0)), VLOOKUP(CONCATENATE($U38, AB$34), $K$3:$O$92, 4,0), VLOOKUP(CONCATENATE($U38, AB$34), $C$3:$G$92, 4, 0))</f>
        <v>2</v>
      </c>
      <c r="AD39" s="68">
        <f>IF(ISNA(VLOOKUP(CONCATENATE($U38, AB$34), $C$3:$G$92, 5,0)), VLOOKUP(CONCATENATE($U38, AB$34), $K$3:$O$92, 5,0), VLOOKUP(CONCATENATE($U38, AB$34), $C$3:$G$92,5, 0))</f>
        <v>5</v>
      </c>
      <c r="AE39" s="66">
        <f>IF(ISNA(VLOOKUP(CONCATENATE($U38, AE$34), $C$3:$G$92, 3, 0)), VLOOKUP(CONCATENATE($U38, AE$34), $K$3:$O$92, 3, 0), VLOOKUP(CONCATENATE($U38, AE$34), $C$3:$G$92, 3, 0))</f>
        <v>1</v>
      </c>
      <c r="AF39" s="67">
        <f>IF(ISNA(VLOOKUP(CONCATENATE($U38, AE$34), $C$3:$G$92, 4, 0)), VLOOKUP(CONCATENATE($U38, AE$34), $K$3:$O$92, 4,0), VLOOKUP(CONCATENATE($U38, AE$34), $C$3:$G$92, 4, 0))</f>
        <v>4</v>
      </c>
      <c r="AG39" s="68">
        <f>IF(ISNA(VLOOKUP(CONCATENATE($U38, AE$34), $C$3:$G$92, 5,0)), VLOOKUP(CONCATENATE($U38, AE$34), $K$3:$O$92, 5,0), VLOOKUP(CONCATENATE($U38, AE$34), $C$3:$G$92,5, 0))</f>
        <v>6</v>
      </c>
      <c r="AH39" s="66"/>
      <c r="AI39" s="67"/>
      <c r="AJ39" s="68"/>
      <c r="AK39" s="22"/>
      <c r="AL39" s="21">
        <f>SUM(V39:AJ39)</f>
        <v>31</v>
      </c>
      <c r="AM39" s="32"/>
      <c r="AN39" s="49"/>
      <c r="AO39" s="49"/>
      <c r="AP39" s="51"/>
      <c r="AQ39" s="136"/>
      <c r="AR39" s="37"/>
    </row>
    <row r="40" spans="1:44" x14ac:dyDescent="0.25">
      <c r="A40" s="78"/>
      <c r="B40" s="72"/>
      <c r="C40" s="72"/>
      <c r="D40" s="86"/>
      <c r="E40" s="95"/>
      <c r="F40" s="96"/>
      <c r="G40" s="97"/>
      <c r="H40" s="90"/>
      <c r="I40" s="72"/>
      <c r="J40" s="72"/>
      <c r="K40" s="72"/>
      <c r="L40" s="86"/>
      <c r="M40" s="95"/>
      <c r="N40" s="96"/>
      <c r="O40" s="97"/>
      <c r="P40" s="90"/>
      <c r="Q40" s="79"/>
      <c r="S40" s="119">
        <f t="shared" ref="S40" si="57">AQ40</f>
        <v>3</v>
      </c>
      <c r="T40" s="138" t="str">
        <f>INDEX('League Schedule'!AA:AA,MATCH('League Results'!U40,'League Schedule'!AB:AB,0))</f>
        <v>St. Andrews 3</v>
      </c>
      <c r="U40" s="54" t="s">
        <v>37</v>
      </c>
      <c r="V40" s="140">
        <f>IF(V41&gt;0, IF(SUM(V41:X41)&lt;=10, 1, 0), " ")</f>
        <v>0</v>
      </c>
      <c r="W40" s="141"/>
      <c r="X40" s="141"/>
      <c r="Y40" s="140">
        <f>IF(Y41&gt;0, IF(SUM(Y41:AA41)&lt;=10, 1, 0), " ")</f>
        <v>0</v>
      </c>
      <c r="Z40" s="141"/>
      <c r="AA40" s="141"/>
      <c r="AB40" s="143"/>
      <c r="AC40" s="144"/>
      <c r="AD40" s="144"/>
      <c r="AE40" s="140">
        <f>IF(AE41&gt;0, IF(SUM(AE41:AG41)&lt;=10, 1, 0), " ")</f>
        <v>1</v>
      </c>
      <c r="AF40" s="141"/>
      <c r="AG40" s="141"/>
      <c r="AH40" s="140"/>
      <c r="AI40" s="141"/>
      <c r="AJ40" s="141"/>
      <c r="AK40" s="22">
        <f t="shared" ref="AK40" si="58">SUM(V40:AJ40)</f>
        <v>1</v>
      </c>
      <c r="AL40" s="21"/>
      <c r="AM40" s="32">
        <f>AK40/(COUNTIF(V40:AJ40,0)+COUNTIF(V40:AJ40, 1))</f>
        <v>0.33333333333333331</v>
      </c>
      <c r="AN40" s="49">
        <f>SUMIF(V$46:AJ$46, AK40,V40:AJ40)</f>
        <v>1</v>
      </c>
      <c r="AO40" s="49">
        <f>SUMIF(V$47:AJ$47, AK40,V41:AJ41)</f>
        <v>22</v>
      </c>
      <c r="AP40" s="51">
        <f>AM40+(0.0001*AN40)-(0.0000001*AO40)-(0.00000000001*AL41)</f>
        <v>0.33343113298333332</v>
      </c>
      <c r="AQ40" s="135">
        <f t="shared" ref="AQ40" si="59">RANK(AP40, AP$36:AP$45)</f>
        <v>3</v>
      </c>
      <c r="AR40" s="37"/>
    </row>
    <row r="41" spans="1:44" x14ac:dyDescent="0.25">
      <c r="A41" s="78" t="s">
        <v>102</v>
      </c>
      <c r="B41" s="72"/>
      <c r="C41" s="72"/>
      <c r="D41" s="86" t="str">
        <f>VLOOKUP(5, $S$4:$T$13, 2, 0)</f>
        <v>Glasgow 1</v>
      </c>
      <c r="E41" s="69">
        <v>1</v>
      </c>
      <c r="F41" s="70">
        <v>2</v>
      </c>
      <c r="G41" s="71">
        <v>5</v>
      </c>
      <c r="H41" s="89">
        <f t="shared" ref="H41:H43" si="60">SUM(E41:G41)</f>
        <v>8</v>
      </c>
      <c r="I41" s="24" t="s">
        <v>62</v>
      </c>
      <c r="J41" s="72"/>
      <c r="K41" s="72"/>
      <c r="L41" s="86" t="str">
        <f>VLOOKUP(1, $S$20:$T$30, 2,0)</f>
        <v>St. Andrews 2</v>
      </c>
      <c r="M41" s="69">
        <v>3</v>
      </c>
      <c r="N41" s="70">
        <v>4</v>
      </c>
      <c r="O41" s="71">
        <v>6</v>
      </c>
      <c r="P41" s="89">
        <f t="shared" ref="P41:P43" si="61">SUM(M41:O41)</f>
        <v>13</v>
      </c>
      <c r="Q41" s="77" t="str">
        <f t="shared" ref="Q41:Q43" si="62">IF(E41&gt;0, IF((E41+F41+G41)&lt;(M41+N41+O41), D41, L41), " ")</f>
        <v>Glasgow 1</v>
      </c>
      <c r="S41" s="119"/>
      <c r="T41" s="139"/>
      <c r="U41" s="55"/>
      <c r="V41" s="66">
        <f>IF(ISNA(VLOOKUP(CONCATENATE($U40, V$34), $C$3:$G$92, 3, 0)), VLOOKUP(CONCATENATE($U40, V$34), $K$3:$O$92, 3, 0), VLOOKUP(CONCATENATE($U40, V$34), $C$3:$G$92, 3, 0))</f>
        <v>3</v>
      </c>
      <c r="W41" s="67">
        <f>IF(ISNA(VLOOKUP(CONCATENATE($U40, V$34), $C$3:$G$92, 4, 0)), VLOOKUP(CONCATENATE($U40, V$34), $K$3:$O$92, 4,0), VLOOKUP(CONCATENATE($U40, V$34), $C$3:$G$92, 4, 0))</f>
        <v>4</v>
      </c>
      <c r="X41" s="68">
        <f>IF(ISNA(VLOOKUP(CONCATENATE($U40, V$34), $C$3:$G$92, 5,0)), VLOOKUP(CONCATENATE($U40, V$34), $K$3:$O$92, 5,0), VLOOKUP(CONCATENATE($U40, V$34), $C$3:$G$92,5, 0))</f>
        <v>6</v>
      </c>
      <c r="Y41" s="66">
        <f>IF(ISNA(VLOOKUP(CONCATENATE($U40, Y$34), $C$3:$G$92, 3, 0)), VLOOKUP(CONCATENATE($U40, Y$34), $K$3:$O$92, 3, 0), VLOOKUP(CONCATENATE($U40, Y$34), $C$3:$G$92, 3, 0))</f>
        <v>3</v>
      </c>
      <c r="Z41" s="67">
        <f>IF(ISNA(VLOOKUP(CONCATENATE($U40, Y$34), $C$3:$G$92, 4, 0)), VLOOKUP(CONCATENATE($U40, Y$34), $K$3:$O$92, 4,0), VLOOKUP(CONCATENATE($U40, Y$34), $C$3:$G$92, 4, 0))</f>
        <v>4</v>
      </c>
      <c r="AA41" s="68">
        <f>IF(ISNA(VLOOKUP(CONCATENATE($U40, Y$34), $C$3:$G$92, 5,0)), VLOOKUP(CONCATENATE($U40, Y$34), $K$3:$O$92, 5,0), VLOOKUP(CONCATENATE($U40, Y$34), $C$3:$G$92,5, 0))</f>
        <v>6</v>
      </c>
      <c r="AB41" s="56"/>
      <c r="AC41" s="57"/>
      <c r="AD41" s="58"/>
      <c r="AE41" s="66">
        <f>IF(ISNA(VLOOKUP(CONCATENATE($U40, AE$34), $C$3:$G$92, 3, 0)), VLOOKUP(CONCATENATE($U40, AE$34), $K$3:$O$92, 3, 0), VLOOKUP(CONCATENATE($U40, AE$34), $C$3:$G$92, 3, 0))</f>
        <v>1</v>
      </c>
      <c r="AF41" s="67">
        <f>IF(ISNA(VLOOKUP(CONCATENATE($U40, AE$34), $C$3:$G$92, 4, 0)), VLOOKUP(CONCATENATE($U40, AE$34), $K$3:$O$92, 4,0), VLOOKUP(CONCATENATE($U40, AE$34), $C$3:$G$92, 4, 0))</f>
        <v>3</v>
      </c>
      <c r="AG41" s="68">
        <f>IF(ISNA(VLOOKUP(CONCATENATE($U40, AE$34), $C$3:$G$92, 5,0)), VLOOKUP(CONCATENATE($U40, AE$34), $K$3:$O$92, 5,0), VLOOKUP(CONCATENATE($U40, AE$34), $C$3:$G$92,5, 0))</f>
        <v>5</v>
      </c>
      <c r="AH41" s="66"/>
      <c r="AI41" s="67"/>
      <c r="AJ41" s="68"/>
      <c r="AK41" s="22"/>
      <c r="AL41" s="21">
        <f>SUM(V41:AJ41)</f>
        <v>35</v>
      </c>
      <c r="AM41" s="32"/>
      <c r="AN41" s="49"/>
      <c r="AO41" s="49"/>
      <c r="AP41" s="51"/>
      <c r="AQ41" s="136"/>
      <c r="AR41" s="37"/>
    </row>
    <row r="42" spans="1:44" x14ac:dyDescent="0.25">
      <c r="A42" s="78" t="s">
        <v>103</v>
      </c>
      <c r="B42" s="72"/>
      <c r="C42" s="72"/>
      <c r="D42" s="86" t="str">
        <f>VLOOKUP(5, $S$19:$T$30, 2, 0)</f>
        <v>UHI 1</v>
      </c>
      <c r="E42" s="69">
        <v>3</v>
      </c>
      <c r="F42" s="70">
        <v>4</v>
      </c>
      <c r="G42" s="71">
        <v>5</v>
      </c>
      <c r="H42" s="89">
        <f t="shared" si="60"/>
        <v>12</v>
      </c>
      <c r="I42" s="24" t="s">
        <v>62</v>
      </c>
      <c r="J42" s="72"/>
      <c r="K42" s="72"/>
      <c r="L42" s="86" t="str">
        <f>VLOOKUP(1, $S$36:$T$46, 2, 0)</f>
        <v>Aberdeen 1</v>
      </c>
      <c r="M42" s="69">
        <v>1</v>
      </c>
      <c r="N42" s="70">
        <v>2</v>
      </c>
      <c r="O42" s="71">
        <v>6</v>
      </c>
      <c r="P42" s="89">
        <f t="shared" si="61"/>
        <v>9</v>
      </c>
      <c r="Q42" s="77" t="str">
        <f t="shared" si="62"/>
        <v>Aberdeen 1</v>
      </c>
      <c r="S42" s="119">
        <f t="shared" ref="S42" si="63">AQ42</f>
        <v>4</v>
      </c>
      <c r="T42" s="138" t="str">
        <f>INDEX('League Schedule'!AA:AA,MATCH('League Results'!U42,'League Schedule'!AB:AB,0))</f>
        <v>Aberdeen 2</v>
      </c>
      <c r="U42" s="54" t="s">
        <v>38</v>
      </c>
      <c r="V42" s="140">
        <f>IF(V43&gt;0, IF(SUM(V43:X43)&lt;=10, 1, 0), " ")</f>
        <v>0</v>
      </c>
      <c r="W42" s="141"/>
      <c r="X42" s="141"/>
      <c r="Y42" s="140">
        <f t="shared" ref="Y42" si="64">IF(Y43&gt;0, IF(SUM(Y43:AA43)&lt;=10, 1, 0), " ")</f>
        <v>1</v>
      </c>
      <c r="Z42" s="141"/>
      <c r="AA42" s="141"/>
      <c r="AB42" s="140">
        <f t="shared" ref="AB42" si="65">IF(AB43&gt;0, IF(SUM(AB43:AD43)&lt;=10, 1, 0), " ")</f>
        <v>0</v>
      </c>
      <c r="AC42" s="141"/>
      <c r="AD42" s="141"/>
      <c r="AE42" s="143"/>
      <c r="AF42" s="144"/>
      <c r="AG42" s="144"/>
      <c r="AH42" s="140"/>
      <c r="AI42" s="141"/>
      <c r="AJ42" s="141"/>
      <c r="AK42" s="22">
        <f t="shared" ref="AK42" si="66">SUM(V42:AJ42)</f>
        <v>1</v>
      </c>
      <c r="AL42" s="21"/>
      <c r="AM42" s="32">
        <f>AK42/(COUNTIF(V42:AJ42,0)+COUNTIF(V42:AJ42, 1))</f>
        <v>0.33333333333333331</v>
      </c>
      <c r="AN42" s="49">
        <f>SUMIF(V$46:AJ$46, AK42,V42:AJ42)</f>
        <v>1</v>
      </c>
      <c r="AO42" s="49">
        <f>SUMIF(V$47:AJ$47, AK42,V43:AJ43)</f>
        <v>22</v>
      </c>
      <c r="AP42" s="51">
        <f>AM42+(0.0001*AN42)-(0.0000001*AO42)-(0.00000000001*AL43)</f>
        <v>0.33343113296333332</v>
      </c>
      <c r="AQ42" s="135">
        <f t="shared" ref="AQ42" si="67">RANK(AP42, AP$36:AP$45)</f>
        <v>4</v>
      </c>
      <c r="AR42" s="37"/>
    </row>
    <row r="43" spans="1:44" ht="15.75" thickBot="1" x14ac:dyDescent="0.3">
      <c r="A43" s="80" t="s">
        <v>104</v>
      </c>
      <c r="B43" s="81"/>
      <c r="C43" s="81"/>
      <c r="D43" s="87" t="s">
        <v>16</v>
      </c>
      <c r="E43" s="69"/>
      <c r="F43" s="70"/>
      <c r="G43" s="71"/>
      <c r="H43" s="91">
        <f t="shared" si="60"/>
        <v>0</v>
      </c>
      <c r="I43" s="82" t="s">
        <v>62</v>
      </c>
      <c r="J43" s="81"/>
      <c r="K43" s="81"/>
      <c r="L43" s="87" t="str">
        <f>VLOOKUP(1, $S$52:$T$62, 2, 0)</f>
        <v>Dundee 1</v>
      </c>
      <c r="M43" s="69"/>
      <c r="N43" s="70"/>
      <c r="O43" s="71"/>
      <c r="P43" s="91">
        <f t="shared" si="61"/>
        <v>0</v>
      </c>
      <c r="Q43" s="83" t="str">
        <f t="shared" si="62"/>
        <v xml:space="preserve"> </v>
      </c>
      <c r="S43" s="119"/>
      <c r="T43" s="139"/>
      <c r="U43" s="55"/>
      <c r="V43" s="66">
        <f>IF(ISNA(VLOOKUP(CONCATENATE($U42, V$34), $C$3:$G$92, 3, 0)), VLOOKUP(CONCATENATE($U42, V$34), $K$3:$O$92, 3, 0), VLOOKUP(CONCATENATE($U42, V$34), $C$3:$G$92, 3, 0))</f>
        <v>4</v>
      </c>
      <c r="W43" s="67">
        <f>IF(ISNA(VLOOKUP(CONCATENATE($U42, V$34), $C$3:$G$92, 4, 0)), VLOOKUP(CONCATENATE($U42, V$34), $K$3:$O$92, 4,0), VLOOKUP(CONCATENATE($U42, V$34), $C$3:$G$92, 4, 0))</f>
        <v>5</v>
      </c>
      <c r="X43" s="68">
        <f>IF(ISNA(VLOOKUP(CONCATENATE($U42, V$34), $C$3:$G$92, 5,0)), VLOOKUP(CONCATENATE($U42, V$34), $K$3:$O$92, 5,0), VLOOKUP(CONCATENATE($U42, V$34), $C$3:$G$92,5, 0))</f>
        <v>6</v>
      </c>
      <c r="Y43" s="66">
        <f>IF(ISNA(VLOOKUP(CONCATENATE($U42, Y$34), $C$3:$G$92, 3, 0)), VLOOKUP(CONCATENATE($U42, Y$34), $K$3:$O$92, 3, 0), VLOOKUP(CONCATENATE($U42, Y$34), $C$3:$G$92, 3, 0))</f>
        <v>2</v>
      </c>
      <c r="Z43" s="67">
        <f>IF(ISNA(VLOOKUP(CONCATENATE($U42, Y$34), $C$3:$G$92, 4, 0)), VLOOKUP(CONCATENATE($U42, Y$34), $K$3:$O$92, 4,0), VLOOKUP(CONCATENATE($U42, Y$34), $C$3:$G$92, 4, 0))</f>
        <v>5</v>
      </c>
      <c r="AA43" s="68">
        <f>IF(ISNA(VLOOKUP(CONCATENATE($U42, Y$34), $C$3:$G$92, 5,0)), VLOOKUP(CONCATENATE($U42, Y$34), $K$3:$O$92, 5,0), VLOOKUP(CONCATENATE($U42, Y$34), $C$3:$G$92,5, 0))</f>
        <v>3</v>
      </c>
      <c r="AB43" s="66">
        <f>IF(ISNA(VLOOKUP(CONCATENATE($U42, AB$34), $C$3:$G$92, 3, 0)), VLOOKUP(CONCATENATE($U42, AB$34), $K$3:$O$92, 3, 0), VLOOKUP(CONCATENATE($U42, AB$34), $C$3:$G$92, 3, 0))</f>
        <v>2</v>
      </c>
      <c r="AC43" s="67">
        <f>IF(ISNA(VLOOKUP(CONCATENATE($U42, AB$34), $C$3:$G$92, 4, 0)), VLOOKUP(CONCATENATE($U42, AB$34), $K$3:$O$92, 4,0), VLOOKUP(CONCATENATE($U42, AB$34), $C$3:$G$92, 4, 0))</f>
        <v>4</v>
      </c>
      <c r="AD43" s="68">
        <f>IF(ISNA(VLOOKUP(CONCATENATE($U42, AB$34), $C$3:$G$92, 5,0)), VLOOKUP(CONCATENATE($U42, AB$34), $K$3:$O$92, 5,0), VLOOKUP(CONCATENATE($U42, AB$34), $C$3:$G$92,5, 0))</f>
        <v>6</v>
      </c>
      <c r="AE43" s="56"/>
      <c r="AF43" s="57"/>
      <c r="AG43" s="58"/>
      <c r="AH43" s="66"/>
      <c r="AI43" s="67"/>
      <c r="AJ43" s="68"/>
      <c r="AK43" s="22"/>
      <c r="AL43" s="21">
        <f>SUM(V43:AJ43)</f>
        <v>37</v>
      </c>
      <c r="AM43" s="32"/>
      <c r="AN43" s="49"/>
      <c r="AO43" s="49"/>
      <c r="AP43" s="51"/>
      <c r="AQ43" s="136"/>
      <c r="AR43" s="37"/>
    </row>
    <row r="44" spans="1:44" x14ac:dyDescent="0.2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S44" s="119">
        <f t="shared" ref="S44" si="68">AQ44</f>
        <v>0</v>
      </c>
      <c r="T44" s="138"/>
      <c r="U44" s="54"/>
      <c r="V44" s="140"/>
      <c r="W44" s="141"/>
      <c r="X44" s="141"/>
      <c r="Y44" s="140"/>
      <c r="Z44" s="141"/>
      <c r="AA44" s="141"/>
      <c r="AB44" s="140"/>
      <c r="AC44" s="141"/>
      <c r="AD44" s="141"/>
      <c r="AE44" s="140"/>
      <c r="AF44" s="141"/>
      <c r="AG44" s="141"/>
      <c r="AH44" s="143"/>
      <c r="AI44" s="144"/>
      <c r="AJ44" s="144"/>
      <c r="AK44" s="22"/>
      <c r="AL44" s="21"/>
      <c r="AM44" s="32"/>
      <c r="AN44" s="49"/>
      <c r="AO44" s="49"/>
      <c r="AP44" s="51"/>
      <c r="AQ44" s="135"/>
      <c r="AR44" s="37"/>
    </row>
    <row r="45" spans="1:44" x14ac:dyDescent="0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S45" s="119"/>
      <c r="T45" s="139"/>
      <c r="U45" s="62"/>
      <c r="V45" s="66"/>
      <c r="W45" s="67"/>
      <c r="X45" s="68"/>
      <c r="Y45" s="66"/>
      <c r="Z45" s="67"/>
      <c r="AA45" s="68"/>
      <c r="AB45" s="66"/>
      <c r="AC45" s="67"/>
      <c r="AD45" s="68"/>
      <c r="AE45" s="66"/>
      <c r="AF45" s="67"/>
      <c r="AG45" s="68"/>
      <c r="AH45" s="56"/>
      <c r="AI45" s="57"/>
      <c r="AJ45" s="58"/>
      <c r="AK45" s="27"/>
      <c r="AL45" s="21"/>
      <c r="AM45" s="32"/>
      <c r="AN45" s="49"/>
      <c r="AO45" s="49"/>
      <c r="AP45" s="51"/>
      <c r="AQ45" s="136"/>
      <c r="AR45" s="37"/>
    </row>
    <row r="46" spans="1:44" x14ac:dyDescent="0.2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V46" s="145">
        <f>AK36</f>
        <v>3</v>
      </c>
      <c r="W46" s="145"/>
      <c r="X46" s="145"/>
      <c r="Y46" s="145">
        <f>AK38</f>
        <v>1</v>
      </c>
      <c r="Z46" s="145"/>
      <c r="AA46" s="145"/>
      <c r="AB46" s="145">
        <f>AK40</f>
        <v>1</v>
      </c>
      <c r="AC46" s="145"/>
      <c r="AD46" s="145"/>
      <c r="AE46" s="145">
        <f>AK42</f>
        <v>1</v>
      </c>
      <c r="AF46" s="145"/>
      <c r="AG46" s="145"/>
      <c r="AH46" s="145">
        <f>AK44</f>
        <v>0</v>
      </c>
      <c r="AI46" s="145"/>
      <c r="AJ46" s="145"/>
    </row>
    <row r="47" spans="1:44" x14ac:dyDescent="0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V47" s="63">
        <f>V46</f>
        <v>3</v>
      </c>
      <c r="W47" s="63">
        <f>V46</f>
        <v>3</v>
      </c>
      <c r="X47" s="63">
        <f>V46</f>
        <v>3</v>
      </c>
      <c r="Y47" s="63">
        <f>Y46</f>
        <v>1</v>
      </c>
      <c r="Z47" s="63">
        <f>Y46</f>
        <v>1</v>
      </c>
      <c r="AA47" s="63">
        <f>Y46</f>
        <v>1</v>
      </c>
      <c r="AB47" s="63">
        <f>AB46</f>
        <v>1</v>
      </c>
      <c r="AC47" s="63">
        <f>AB46</f>
        <v>1</v>
      </c>
      <c r="AD47" s="63">
        <f>AB46</f>
        <v>1</v>
      </c>
      <c r="AE47" s="63">
        <f>AE46</f>
        <v>1</v>
      </c>
      <c r="AF47" s="63">
        <f>AE46</f>
        <v>1</v>
      </c>
      <c r="AG47" s="63">
        <f>AE46</f>
        <v>1</v>
      </c>
      <c r="AH47" s="63">
        <f>AH46</f>
        <v>0</v>
      </c>
      <c r="AI47" s="63">
        <f>AH46</f>
        <v>0</v>
      </c>
      <c r="AJ47" s="63">
        <f>AH46</f>
        <v>0</v>
      </c>
    </row>
    <row r="48" spans="1:44" x14ac:dyDescent="0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44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T49" s="23" t="s">
        <v>58</v>
      </c>
    </row>
    <row r="50" spans="1:44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U50" s="36"/>
      <c r="V50" s="131" t="s">
        <v>41</v>
      </c>
      <c r="W50" s="131"/>
      <c r="X50" s="131"/>
      <c r="Y50" s="131" t="s">
        <v>42</v>
      </c>
      <c r="Z50" s="131"/>
      <c r="AA50" s="131"/>
      <c r="AB50" s="131" t="s">
        <v>45</v>
      </c>
      <c r="AC50" s="131"/>
      <c r="AD50" s="131"/>
      <c r="AE50" s="131" t="s">
        <v>46</v>
      </c>
      <c r="AF50" s="131"/>
      <c r="AG50" s="131"/>
      <c r="AH50" s="131" t="s">
        <v>95</v>
      </c>
      <c r="AI50" s="131"/>
      <c r="AJ50" s="131"/>
    </row>
    <row r="51" spans="1:44" ht="30" x14ac:dyDescent="0.25">
      <c r="T51" s="19" t="s">
        <v>51</v>
      </c>
      <c r="U51" s="38"/>
      <c r="V51" s="132" t="str">
        <f>T52</f>
        <v>Strathclyde 4</v>
      </c>
      <c r="W51" s="133"/>
      <c r="X51" s="134"/>
      <c r="Y51" s="132" t="str">
        <f>T54</f>
        <v>Glasgow 3</v>
      </c>
      <c r="Z51" s="133"/>
      <c r="AA51" s="134"/>
      <c r="AB51" s="132" t="str">
        <f>T56</f>
        <v>Dundee 1</v>
      </c>
      <c r="AC51" s="133"/>
      <c r="AD51" s="134"/>
      <c r="AE51" s="132" t="str">
        <f>T58</f>
        <v>Dundee 2</v>
      </c>
      <c r="AF51" s="133"/>
      <c r="AG51" s="134"/>
      <c r="AH51" s="132"/>
      <c r="AI51" s="133"/>
      <c r="AJ51" s="134"/>
      <c r="AK51" s="29" t="s">
        <v>56</v>
      </c>
      <c r="AL51" s="30" t="s">
        <v>61</v>
      </c>
      <c r="AM51" s="31" t="s">
        <v>57</v>
      </c>
      <c r="AN51" s="50" t="s">
        <v>99</v>
      </c>
      <c r="AO51" s="50" t="s">
        <v>101</v>
      </c>
      <c r="AP51" s="31" t="s">
        <v>100</v>
      </c>
      <c r="AQ51" s="52" t="s">
        <v>50</v>
      </c>
      <c r="AR51" s="65"/>
    </row>
    <row r="52" spans="1:44" x14ac:dyDescent="0.25">
      <c r="S52" s="119">
        <f>AQ52</f>
        <v>2</v>
      </c>
      <c r="T52" s="138" t="str">
        <f>INDEX('League Schedule'!AA:AA,MATCH('League Results'!U52,'League Schedule'!AB:AB,0))</f>
        <v>Strathclyde 4</v>
      </c>
      <c r="U52" s="54" t="s">
        <v>41</v>
      </c>
      <c r="V52" s="43"/>
      <c r="W52" s="44"/>
      <c r="X52" s="44"/>
      <c r="Y52" s="140">
        <f>IF(Y53&gt;0, IF(SUM(Y53:AA53)&lt;=5, 1, 0), " ")</f>
        <v>1</v>
      </c>
      <c r="Z52" s="141"/>
      <c r="AA52" s="141"/>
      <c r="AB52" s="140">
        <f>IF(AB53&gt;0, IF(SUM(AB53:AD53)&lt;=5, 1, 0), " ")</f>
        <v>0</v>
      </c>
      <c r="AC52" s="141"/>
      <c r="AD52" s="141"/>
      <c r="AE52" s="140">
        <f>IF(AE53&gt;0, IF(SUM(AE53:AG53)&lt;=5, 1, 0), " ")</f>
        <v>1</v>
      </c>
      <c r="AF52" s="141"/>
      <c r="AG52" s="141"/>
      <c r="AH52" s="140"/>
      <c r="AI52" s="141"/>
      <c r="AJ52" s="141"/>
      <c r="AK52" s="22">
        <f>SUM(V52:AJ52)</f>
        <v>2</v>
      </c>
      <c r="AL52" s="21"/>
      <c r="AM52" s="32">
        <f>AK52/(COUNTIF(V52:AJ52,0)+COUNTIF(V52:AJ52, 1))</f>
        <v>0.66666666666666663</v>
      </c>
      <c r="AN52" s="49">
        <f>SUMIF(V$62:AJ$62, AK52,V52:AJ52)</f>
        <v>0</v>
      </c>
      <c r="AO52" s="49">
        <f>SUMIF(V$63:AJ$63, AK52,V53:AJ53)</f>
        <v>0</v>
      </c>
      <c r="AP52" s="51">
        <f>AM52+(0.0001*AN52)-(0.0000001*AO52)-(0.00000000001*AL53)</f>
        <v>0.66666666654666662</v>
      </c>
      <c r="AQ52" s="135">
        <f>RANK(AP52, AP$52:AP$61)</f>
        <v>2</v>
      </c>
      <c r="AR52" s="37"/>
    </row>
    <row r="53" spans="1:44" x14ac:dyDescent="0.25">
      <c r="S53" s="119"/>
      <c r="T53" s="139"/>
      <c r="U53" s="55"/>
      <c r="V53" s="56"/>
      <c r="W53" s="57"/>
      <c r="X53" s="58"/>
      <c r="Y53" s="66">
        <f>IF(ISNA(VLOOKUP(CONCATENATE($U52, Y$50), $C$3:$G$92, 3, 0)), VLOOKUP(CONCATENATE($U52, Y$50), $K$3:$O$92, 3, 0), VLOOKUP(CONCATENATE($U52, Y$50), $C$3:$G$92, 3, 0))</f>
        <v>1</v>
      </c>
      <c r="Z53" s="67">
        <f>IF(ISNA(VLOOKUP(CONCATENATE($U52, Y$50), $C$3:$G$92, 4, 0)), VLOOKUP(CONCATENATE($U52, Y$50), $K$3:$O$92, 4,0), VLOOKUP(CONCATENATE($U52, Y$50), $C$3:$G$92, 4, 0))</f>
        <v>2</v>
      </c>
      <c r="AA53" s="68">
        <f>IF(ISNA(VLOOKUP(CONCATENATE($U52, Y$50), $C$3:$G$92, 5,0)), VLOOKUP(CONCATENATE($U52, Y$50), $K$3:$O$92, 5,0), VLOOKUP(CONCATENATE($U52, Y$50), $C$3:$G$92,5, 0))</f>
        <v>0</v>
      </c>
      <c r="AB53" s="66">
        <f>IF(ISNA(VLOOKUP(CONCATENATE($U52, AB$50), $C$3:$G$92, 3, 0)), VLOOKUP(CONCATENATE($U52, AB$50), $K$3:$O$92, 3, 0), VLOOKUP(CONCATENATE($U52, AB$50), $C$3:$G$92, 3, 0))</f>
        <v>1</v>
      </c>
      <c r="AC53" s="67">
        <f>IF(ISNA(VLOOKUP(CONCATENATE($U52, AB$50), $C$3:$G$92, 4, 0)), VLOOKUP(CONCATENATE($U52, AB$50), $K$3:$O$92, 4,0), VLOOKUP(CONCATENATE($U52, AB$50), $C$3:$G$92, 4, 0))</f>
        <v>5</v>
      </c>
      <c r="AD53" s="68">
        <f>IF(ISNA(VLOOKUP(CONCATENATE($U52, AB$50), $C$3:$G$92, 5,0)), VLOOKUP(CONCATENATE($U52, AB$50), $K$3:$O$92, 5,0), VLOOKUP(CONCATENATE($U52, AB$50), $C$3:$G$92,5, 0))</f>
        <v>0</v>
      </c>
      <c r="AE53" s="66">
        <f>IF(ISNA(VLOOKUP(CONCATENATE($U52, AE$50), $C$3:$G$92, 3, 0)), VLOOKUP(CONCATENATE($U52, AE$50), $K$3:$O$92, 3, 0), VLOOKUP(CONCATENATE($U52, AE$50), $C$3:$G$92, 3, 0))</f>
        <v>2</v>
      </c>
      <c r="AF53" s="67">
        <f>IF(ISNA(VLOOKUP(CONCATENATE($U52, AE$50), $C$3:$G$92, 4, 0)), VLOOKUP(CONCATENATE($U52, AE$50), $K$3:$O$92, 4,0), VLOOKUP(CONCATENATE($U52, AE$50), $C$3:$G$92, 4, 0))</f>
        <v>1</v>
      </c>
      <c r="AG53" s="68">
        <f>IF(ISNA(VLOOKUP(CONCATENATE($U52, AE$50), $C$3:$G$92, 5,0)), VLOOKUP(CONCATENATE($U52, AE$50), $K$3:$O$92, 5,0), VLOOKUP(CONCATENATE($U52, AE$50), $C$3:$G$92,5, 0))</f>
        <v>0</v>
      </c>
      <c r="AH53" s="59"/>
      <c r="AI53" s="60"/>
      <c r="AJ53" s="61"/>
      <c r="AK53" s="22"/>
      <c r="AL53" s="21">
        <f>SUM(V53:AJ53)</f>
        <v>12</v>
      </c>
      <c r="AM53" s="32"/>
      <c r="AN53" s="49"/>
      <c r="AO53" s="49"/>
      <c r="AP53" s="51"/>
      <c r="AQ53" s="136"/>
      <c r="AR53" s="37"/>
    </row>
    <row r="54" spans="1:44" x14ac:dyDescent="0.25">
      <c r="S54" s="119">
        <f t="shared" ref="S54" si="69">AQ54</f>
        <v>3</v>
      </c>
      <c r="T54" s="138" t="str">
        <f>INDEX('League Schedule'!AA:AA,MATCH('League Results'!U54,'League Schedule'!AB:AB,0))</f>
        <v>Glasgow 3</v>
      </c>
      <c r="U54" s="54" t="s">
        <v>42</v>
      </c>
      <c r="V54" s="140">
        <f>IF(V55&gt;0, IF(SUM(V55:X55)&lt;=5, 1, 0), " ")</f>
        <v>0</v>
      </c>
      <c r="W54" s="141"/>
      <c r="X54" s="141"/>
      <c r="Y54" s="45"/>
      <c r="Z54" s="46"/>
      <c r="AA54" s="46"/>
      <c r="AB54" s="140">
        <f>IF(AB55&gt;0, IF(SUM(AB55:AD55)&lt;=5, 1, 0), " ")</f>
        <v>0</v>
      </c>
      <c r="AC54" s="141"/>
      <c r="AD54" s="141"/>
      <c r="AE54" s="140">
        <f>IF(AE55&gt;0, IF(SUM(AE55:AG55)&lt;=5, 1, 0), " ")</f>
        <v>1</v>
      </c>
      <c r="AF54" s="141"/>
      <c r="AG54" s="141"/>
      <c r="AH54" s="140"/>
      <c r="AI54" s="141"/>
      <c r="AJ54" s="141"/>
      <c r="AK54" s="22">
        <f t="shared" ref="AK54" si="70">SUM(V54:AJ54)</f>
        <v>1</v>
      </c>
      <c r="AL54" s="21"/>
      <c r="AM54" s="32">
        <f>AK54/(COUNTIF(V54:AJ54,0)+COUNTIF(V54:AJ54, 1))</f>
        <v>0.33333333333333331</v>
      </c>
      <c r="AN54" s="49">
        <f>SUMIF(V$62:AJ$62, AK54,V54:AJ54)</f>
        <v>0</v>
      </c>
      <c r="AO54" s="49">
        <f>SUMIF(V$63:AJ$63, AK54,V55:AJ55)</f>
        <v>0</v>
      </c>
      <c r="AP54" s="51">
        <f>AM54+(0.0001*AN54)-(0.0000001*AO54)-(0.00000000001*AL55)</f>
        <v>0.3333333331433333</v>
      </c>
      <c r="AQ54" s="135">
        <f t="shared" ref="AQ54" si="71">RANK(AP54, AP$52:AP$61)</f>
        <v>3</v>
      </c>
      <c r="AR54" s="37"/>
    </row>
    <row r="55" spans="1:44" x14ac:dyDescent="0.25">
      <c r="S55" s="119"/>
      <c r="T55" s="139"/>
      <c r="U55" s="55"/>
      <c r="V55" s="66">
        <f>IF(ISNA(VLOOKUP(CONCATENATE($U54, V$50), $C$3:$G$92, 3, 0)), VLOOKUP(CONCATENATE($U54, V$50), $K$3:$O$92, 3, 0), VLOOKUP(CONCATENATE($U54, V$50), $C$3:$G$92, 3, 0))</f>
        <v>3</v>
      </c>
      <c r="W55" s="67">
        <f>IF(ISNA(VLOOKUP(CONCATENATE($U54, V$50), $C$3:$G$92, 4, 0)), VLOOKUP(CONCATENATE($U54, V$50), $K$3:$O$92, 4,0), VLOOKUP(CONCATENATE($U54, V$50), $C$3:$G$92, 4, 0))</f>
        <v>5</v>
      </c>
      <c r="X55" s="68">
        <f>IF(ISNA(VLOOKUP(CONCATENATE($U54, V$50), $C$3:$G$92, 5,0)), VLOOKUP(CONCATENATE($U54, V$50), $K$3:$O$92, 5,0), VLOOKUP(CONCATENATE($U54, V$50), $C$3:$G$92,5, 0))</f>
        <v>0</v>
      </c>
      <c r="Y55" s="56"/>
      <c r="Z55" s="57"/>
      <c r="AA55" s="58"/>
      <c r="AB55" s="66">
        <f>IF(ISNA(VLOOKUP(CONCATENATE($U54, AB$50), $C$3:$G$92, 3, 0)), VLOOKUP(CONCATENATE($U54, AB$50), $K$3:$O$92, 3, 0), VLOOKUP(CONCATENATE($U54, AB$50), $C$3:$G$92, 3, 0))</f>
        <v>2</v>
      </c>
      <c r="AC55" s="67">
        <f>IF(ISNA(VLOOKUP(CONCATENATE($U54, AB$50), $C$3:$G$92, 4, 0)), VLOOKUP(CONCATENATE($U54, AB$50), $K$3:$O$92, 4,0), VLOOKUP(CONCATENATE($U54, AB$50), $C$3:$G$92, 4, 0))</f>
        <v>5</v>
      </c>
      <c r="AD55" s="68">
        <f>IF(ISNA(VLOOKUP(CONCATENATE($U54, AB$50), $C$3:$G$92, 5,0)), VLOOKUP(CONCATENATE($U54, AB$50), $K$3:$O$92, 5,0), VLOOKUP(CONCATENATE($U54, AB$50), $C$3:$G$92,5, 0))</f>
        <v>0</v>
      </c>
      <c r="AE55" s="66">
        <f>IF(ISNA(VLOOKUP(CONCATENATE($U54, AE$50), $C$3:$G$92, 3, 0)), VLOOKUP(CONCATENATE($U54, AE$50), $K$3:$O$92, 3, 0), VLOOKUP(CONCATENATE($U54, AE$50), $C$3:$G$92, 3, 0))</f>
        <v>1</v>
      </c>
      <c r="AF55" s="67">
        <f>IF(ISNA(VLOOKUP(CONCATENATE($U54, AE$50), $C$3:$G$92, 4, 0)), VLOOKUP(CONCATENATE($U54, AE$50), $K$3:$O$92, 4,0), VLOOKUP(CONCATENATE($U54, AE$50), $C$3:$G$92, 4, 0))</f>
        <v>3</v>
      </c>
      <c r="AG55" s="68">
        <f>IF(ISNA(VLOOKUP(CONCATENATE($U54, AE$50), $C$3:$G$92, 5,0)), VLOOKUP(CONCATENATE($U54, AE$50), $K$3:$O$92, 5,0), VLOOKUP(CONCATENATE($U54, AE$50), $C$3:$G$92,5, 0))</f>
        <v>0</v>
      </c>
      <c r="AH55" s="59"/>
      <c r="AI55" s="60"/>
      <c r="AJ55" s="61"/>
      <c r="AK55" s="22"/>
      <c r="AL55" s="21">
        <f>SUM(V55:AJ55)</f>
        <v>19</v>
      </c>
      <c r="AM55" s="32"/>
      <c r="AN55" s="49"/>
      <c r="AO55" s="49"/>
      <c r="AP55" s="51"/>
      <c r="AQ55" s="136"/>
      <c r="AR55" s="37"/>
    </row>
    <row r="56" spans="1:44" x14ac:dyDescent="0.25">
      <c r="S56" s="119">
        <f t="shared" ref="S56" si="72">AQ56</f>
        <v>1</v>
      </c>
      <c r="T56" s="138" t="str">
        <f>INDEX('League Schedule'!AA:AA,MATCH('League Results'!U56,'League Schedule'!AB:AB,0))</f>
        <v>Dundee 1</v>
      </c>
      <c r="U56" s="54" t="s">
        <v>45</v>
      </c>
      <c r="V56" s="140">
        <f>IF(V57&gt;0, IF(SUM(V57:X57)&lt;=5, 1, 0), " ")</f>
        <v>1</v>
      </c>
      <c r="W56" s="141"/>
      <c r="X56" s="141"/>
      <c r="Y56" s="140">
        <f>IF(Y57&gt;0, IF(SUM(Y57:AA57)&lt;=5, 1, 0), " ")</f>
        <v>1</v>
      </c>
      <c r="Z56" s="141"/>
      <c r="AA56" s="141"/>
      <c r="AB56" s="143"/>
      <c r="AC56" s="144"/>
      <c r="AD56" s="144"/>
      <c r="AE56" s="140">
        <f>IF(AE57&gt;0, IF(SUM(AE57:AG57)&lt;=5, 1, 0), " ")</f>
        <v>1</v>
      </c>
      <c r="AF56" s="141"/>
      <c r="AG56" s="141"/>
      <c r="AH56" s="140"/>
      <c r="AI56" s="141"/>
      <c r="AJ56" s="141"/>
      <c r="AK56" s="22">
        <f t="shared" ref="AK56" si="73">SUM(V56:AJ56)</f>
        <v>3</v>
      </c>
      <c r="AL56" s="21"/>
      <c r="AM56" s="32">
        <f>AK56/(COUNTIF(V56:AJ56,0)+COUNTIF(V56:AJ56, 1))</f>
        <v>1</v>
      </c>
      <c r="AN56" s="49">
        <f>SUMIF(V$62:AJ$62, AK56,V56:AJ56)</f>
        <v>0</v>
      </c>
      <c r="AO56" s="49">
        <f>SUMIF(V$63:AJ$63, AK56,V57:AJ57)</f>
        <v>0</v>
      </c>
      <c r="AP56" s="51">
        <f>AM56+(0.0001*AN56)-(0.0000001*AO56)-(0.00000000001*AL57)</f>
        <v>0.99999999987999999</v>
      </c>
      <c r="AQ56" s="135">
        <f t="shared" ref="AQ56" si="74">RANK(AP56, AP$52:AP$61)</f>
        <v>1</v>
      </c>
      <c r="AR56" s="37"/>
    </row>
    <row r="57" spans="1:44" x14ac:dyDescent="0.25">
      <c r="S57" s="119"/>
      <c r="T57" s="139"/>
      <c r="U57" s="55"/>
      <c r="V57" s="66">
        <f>IF(ISNA(VLOOKUP(CONCATENATE($U56, V$50), $C$3:$G$92, 3, 0)), VLOOKUP(CONCATENATE($U56, V$50), $K$3:$O$92, 3, 0), VLOOKUP(CONCATENATE($U56, V$50), $C$3:$G$92, 3, 0))</f>
        <v>3</v>
      </c>
      <c r="W57" s="67">
        <f>IF(ISNA(VLOOKUP(CONCATENATE($U56, V$50), $C$3:$G$92, 4, 0)), VLOOKUP(CONCATENATE($U56, V$50), $K$3:$O$92, 4,0), VLOOKUP(CONCATENATE($U56, V$50), $C$3:$G$92, 4, 0))</f>
        <v>2</v>
      </c>
      <c r="X57" s="68">
        <f>IF(ISNA(VLOOKUP(CONCATENATE($U56, V$50), $C$3:$G$92, 5,0)), VLOOKUP(CONCATENATE($U56, V$50), $K$3:$O$92, 5,0), VLOOKUP(CONCATENATE($U56, V$50), $C$3:$G$92,5, 0))</f>
        <v>0</v>
      </c>
      <c r="Y57" s="66">
        <f>IF(ISNA(VLOOKUP(CONCATENATE($U56, Y$50), $C$3:$G$92, 3, 0)), VLOOKUP(CONCATENATE($U56, Y$50), $K$3:$O$92, 3, 0), VLOOKUP(CONCATENATE($U56, Y$50), $C$3:$G$92, 3, 0))</f>
        <v>1</v>
      </c>
      <c r="Z57" s="67">
        <f>IF(ISNA(VLOOKUP(CONCATENATE($U56, Y$50), $C$3:$G$92, 4, 0)), VLOOKUP(CONCATENATE($U56, Y$50), $K$3:$O$92, 4,0), VLOOKUP(CONCATENATE($U56, Y$50), $C$3:$G$92, 4, 0))</f>
        <v>3</v>
      </c>
      <c r="AA57" s="68">
        <f>IF(ISNA(VLOOKUP(CONCATENATE($U56, Y$50), $C$3:$G$92, 5,0)), VLOOKUP(CONCATENATE($U56, Y$50), $K$3:$O$92, 5,0), VLOOKUP(CONCATENATE($U56, Y$50), $C$3:$G$92,5, 0))</f>
        <v>0</v>
      </c>
      <c r="AB57" s="56"/>
      <c r="AC57" s="57"/>
      <c r="AD57" s="58"/>
      <c r="AE57" s="66">
        <f>IF(ISNA(VLOOKUP(CONCATENATE($U56, AE$50), $C$3:$G$92, 3, 0)), VLOOKUP(CONCATENATE($U56, AE$50), $K$3:$O$92, 3, 0), VLOOKUP(CONCATENATE($U56, AE$50), $C$3:$G$92, 3, 0))</f>
        <v>1</v>
      </c>
      <c r="AF57" s="67">
        <f>IF(ISNA(VLOOKUP(CONCATENATE($U56, AE$50), $C$3:$G$92, 4, 0)), VLOOKUP(CONCATENATE($U56, AE$50), $K$3:$O$92, 4,0), VLOOKUP(CONCATENATE($U56, AE$50), $C$3:$G$92, 4, 0))</f>
        <v>2</v>
      </c>
      <c r="AG57" s="68">
        <f>IF(ISNA(VLOOKUP(CONCATENATE($U56, AE$50), $C$3:$G$92, 5,0)), VLOOKUP(CONCATENATE($U56, AE$50), $K$3:$O$92, 5,0), VLOOKUP(CONCATENATE($U56, AE$50), $C$3:$G$92,5, 0))</f>
        <v>0</v>
      </c>
      <c r="AH57" s="59"/>
      <c r="AI57" s="60"/>
      <c r="AJ57" s="61"/>
      <c r="AK57" s="22"/>
      <c r="AL57" s="21">
        <f>SUM(V57:AJ57)</f>
        <v>12</v>
      </c>
      <c r="AM57" s="32"/>
      <c r="AN57" s="49"/>
      <c r="AO57" s="49"/>
      <c r="AP57" s="51"/>
      <c r="AQ57" s="136"/>
      <c r="AR57" s="37"/>
    </row>
    <row r="58" spans="1:44" x14ac:dyDescent="0.25">
      <c r="S58" s="119">
        <f t="shared" ref="S58" si="75">AQ58</f>
        <v>4</v>
      </c>
      <c r="T58" s="138" t="str">
        <f>INDEX('League Schedule'!AA:AA,MATCH('League Results'!U58,'League Schedule'!AB:AB,0))</f>
        <v>Dundee 2</v>
      </c>
      <c r="U58" s="54" t="s">
        <v>46</v>
      </c>
      <c r="V58" s="140">
        <f>IF(V59&gt;0, IF(SUM(V59:X59)&lt;=5, 1, 0), " ")</f>
        <v>0</v>
      </c>
      <c r="W58" s="141"/>
      <c r="X58" s="141"/>
      <c r="Y58" s="140">
        <f>IF(Y59&gt;0, IF(SUM(Y59:AA59)&lt;=5, 1, 0), " ")</f>
        <v>0</v>
      </c>
      <c r="Z58" s="141"/>
      <c r="AA58" s="141"/>
      <c r="AB58" s="140">
        <f>IF(AB59&gt;0, IF(SUM(AB59:AD59)&lt;=5, 1, 0), " ")</f>
        <v>0</v>
      </c>
      <c r="AC58" s="141"/>
      <c r="AD58" s="141"/>
      <c r="AE58" s="143"/>
      <c r="AF58" s="144"/>
      <c r="AG58" s="144"/>
      <c r="AH58" s="140"/>
      <c r="AI58" s="141"/>
      <c r="AJ58" s="141"/>
      <c r="AK58" s="22">
        <f t="shared" ref="AK58" si="76">SUM(V58:AJ58)</f>
        <v>0</v>
      </c>
      <c r="AL58" s="21"/>
      <c r="AM58" s="32">
        <f>AK58/(COUNTIF(V58:AJ58,0)+COUNTIF(V58:AJ58, 1))</f>
        <v>0</v>
      </c>
      <c r="AN58" s="49">
        <f>SUMIF(V$62:AJ$62, AK58,V58:AJ58)</f>
        <v>0</v>
      </c>
      <c r="AO58" s="49">
        <f>SUMIF(V$63:AJ$63, AK58,V59:AJ59)</f>
        <v>0</v>
      </c>
      <c r="AP58" s="51">
        <f>AM58+(0.0001*AN58)-(0.0000001*AO58)-(0.00000000001*AL59)</f>
        <v>-2.2999999999999998E-10</v>
      </c>
      <c r="AQ58" s="135">
        <f t="shared" ref="AQ58" si="77">RANK(AP58, AP$52:AP$61)</f>
        <v>4</v>
      </c>
      <c r="AR58" s="37"/>
    </row>
    <row r="59" spans="1:44" x14ac:dyDescent="0.25">
      <c r="S59" s="119"/>
      <c r="T59" s="139"/>
      <c r="U59" s="55"/>
      <c r="V59" s="66">
        <f>IF(ISNA(VLOOKUP(CONCATENATE($U58, V$50), $C$3:$G$92, 3, 0)), VLOOKUP(CONCATENATE($U58, V$50), $K$3:$O$92, 3, 0), VLOOKUP(CONCATENATE($U58, V$50), $C$3:$G$92, 3, 0))</f>
        <v>3</v>
      </c>
      <c r="W59" s="67">
        <f>IF(ISNA(VLOOKUP(CONCATENATE($U58, V$50), $C$3:$G$92, 4, 0)), VLOOKUP(CONCATENATE($U58, V$50), $K$3:$O$92, 4,0), VLOOKUP(CONCATENATE($U58, V$50), $C$3:$G$92, 4, 0))</f>
        <v>5</v>
      </c>
      <c r="X59" s="68">
        <f>IF(ISNA(VLOOKUP(CONCATENATE($U58, V$50), $C$3:$G$92, 5,0)), VLOOKUP(CONCATENATE($U58, V$50), $K$3:$O$92, 5,0), VLOOKUP(CONCATENATE($U58, V$50), $C$3:$G$92,5, 0))</f>
        <v>0</v>
      </c>
      <c r="Y59" s="66">
        <f>IF(ISNA(VLOOKUP(CONCATENATE($U58, Y$50), $C$3:$G$92, 3, 0)), VLOOKUP(CONCATENATE($U58, Y$50), $K$3:$O$92, 3, 0), VLOOKUP(CONCATENATE($U58, Y$50), $C$3:$G$92, 3, 0))</f>
        <v>5</v>
      </c>
      <c r="Z59" s="67">
        <f>IF(ISNA(VLOOKUP(CONCATENATE($U58, Y$50), $C$3:$G$92, 4, 0)), VLOOKUP(CONCATENATE($U58, Y$50), $K$3:$O$92, 4,0), VLOOKUP(CONCATENATE($U58, Y$50), $C$3:$G$92, 4, 0))</f>
        <v>2</v>
      </c>
      <c r="AA59" s="68">
        <f>IF(ISNA(VLOOKUP(CONCATENATE($U58, Y$50), $C$3:$G$92, 5,0)), VLOOKUP(CONCATENATE($U58, Y$50), $K$3:$O$92, 5,0), VLOOKUP(CONCATENATE($U58, Y$50), $C$3:$G$92,5, 0))</f>
        <v>0</v>
      </c>
      <c r="AB59" s="66">
        <f>IF(ISNA(VLOOKUP(CONCATENATE($U58, AB$50), $C$3:$G$92, 3, 0)), VLOOKUP(CONCATENATE($U58, AB$50), $K$3:$O$92, 3, 0), VLOOKUP(CONCATENATE($U58, AB$50), $C$3:$G$92, 3, 0))</f>
        <v>5</v>
      </c>
      <c r="AC59" s="67">
        <f>IF(ISNA(VLOOKUP(CONCATENATE($U58, AB$50), $C$3:$G$92, 4, 0)), VLOOKUP(CONCATENATE($U58, AB$50), $K$3:$O$92, 4,0), VLOOKUP(CONCATENATE($U58, AB$50), $C$3:$G$92, 4, 0))</f>
        <v>3</v>
      </c>
      <c r="AD59" s="68">
        <f>IF(ISNA(VLOOKUP(CONCATENATE($U58, AB$50), $C$3:$G$92, 5,0)), VLOOKUP(CONCATENATE($U58, AB$50), $K$3:$O$92, 5,0), VLOOKUP(CONCATENATE($U58, AB$50), $C$3:$G$92,5, 0))</f>
        <v>0</v>
      </c>
      <c r="AE59" s="56"/>
      <c r="AF59" s="57"/>
      <c r="AG59" s="58"/>
      <c r="AH59" s="59"/>
      <c r="AI59" s="60"/>
      <c r="AJ59" s="61"/>
      <c r="AK59" s="22"/>
      <c r="AL59" s="21">
        <f>SUM(V59:AJ59)</f>
        <v>23</v>
      </c>
      <c r="AM59" s="32"/>
      <c r="AN59" s="49"/>
      <c r="AO59" s="49"/>
      <c r="AP59" s="51"/>
      <c r="AQ59" s="136"/>
      <c r="AR59" s="37"/>
    </row>
    <row r="60" spans="1:44" x14ac:dyDescent="0.25">
      <c r="S60" s="119"/>
      <c r="T60" s="138"/>
      <c r="U60" s="54"/>
      <c r="V60" s="140"/>
      <c r="W60" s="141"/>
      <c r="X60" s="141"/>
      <c r="Y60" s="140"/>
      <c r="Z60" s="141"/>
      <c r="AA60" s="141"/>
      <c r="AB60" s="140"/>
      <c r="AC60" s="141"/>
      <c r="AD60" s="141"/>
      <c r="AE60" s="140"/>
      <c r="AF60" s="141"/>
      <c r="AG60" s="141"/>
      <c r="AH60" s="143"/>
      <c r="AI60" s="144"/>
      <c r="AJ60" s="144"/>
      <c r="AK60" s="22"/>
      <c r="AL60" s="21"/>
      <c r="AM60" s="32"/>
      <c r="AN60" s="49"/>
      <c r="AO60" s="49"/>
      <c r="AP60" s="51"/>
      <c r="AQ60" s="135"/>
      <c r="AR60" s="37"/>
    </row>
    <row r="61" spans="1:44" x14ac:dyDescent="0.25">
      <c r="S61" s="119"/>
      <c r="T61" s="139"/>
      <c r="U61" s="62"/>
      <c r="V61" s="59"/>
      <c r="W61" s="60"/>
      <c r="X61" s="61"/>
      <c r="Y61" s="59"/>
      <c r="Z61" s="60"/>
      <c r="AA61" s="61"/>
      <c r="AB61" s="59"/>
      <c r="AC61" s="60"/>
      <c r="AD61" s="61"/>
      <c r="AE61" s="59"/>
      <c r="AF61" s="60"/>
      <c r="AG61" s="61"/>
      <c r="AH61" s="56"/>
      <c r="AI61" s="57"/>
      <c r="AJ61" s="58"/>
      <c r="AK61" s="27"/>
      <c r="AL61" s="21"/>
      <c r="AM61" s="32"/>
      <c r="AN61" s="49"/>
      <c r="AO61" s="49"/>
      <c r="AP61" s="51"/>
      <c r="AQ61" s="136"/>
      <c r="AR61" s="37"/>
    </row>
    <row r="62" spans="1:44" x14ac:dyDescent="0.25">
      <c r="V62" s="145">
        <f>AK52</f>
        <v>2</v>
      </c>
      <c r="W62" s="145"/>
      <c r="X62" s="145"/>
      <c r="Y62" s="145">
        <f>AK54</f>
        <v>1</v>
      </c>
      <c r="Z62" s="145"/>
      <c r="AA62" s="145"/>
      <c r="AB62" s="145">
        <f>AK56</f>
        <v>3</v>
      </c>
      <c r="AC62" s="145"/>
      <c r="AD62" s="145"/>
      <c r="AE62" s="145">
        <f>AK58</f>
        <v>0</v>
      </c>
      <c r="AF62" s="145"/>
      <c r="AG62" s="145"/>
      <c r="AH62" s="145"/>
      <c r="AI62" s="145"/>
      <c r="AJ62" s="145"/>
    </row>
    <row r="63" spans="1:44" x14ac:dyDescent="0.25">
      <c r="V63" s="63">
        <f>V62</f>
        <v>2</v>
      </c>
      <c r="W63" s="63">
        <f>V62</f>
        <v>2</v>
      </c>
      <c r="X63" s="63">
        <f>V62</f>
        <v>2</v>
      </c>
      <c r="Y63" s="63">
        <f>Y62</f>
        <v>1</v>
      </c>
      <c r="Z63" s="63">
        <f>Y62</f>
        <v>1</v>
      </c>
      <c r="AA63" s="63">
        <f>Y62</f>
        <v>1</v>
      </c>
      <c r="AB63" s="63">
        <f>AB62</f>
        <v>3</v>
      </c>
      <c r="AC63" s="63">
        <f>AB62</f>
        <v>3</v>
      </c>
      <c r="AD63" s="63">
        <f>AB62</f>
        <v>3</v>
      </c>
      <c r="AE63" s="63">
        <f>AE62</f>
        <v>0</v>
      </c>
      <c r="AF63" s="63">
        <f>AE62</f>
        <v>0</v>
      </c>
      <c r="AG63" s="63">
        <f>AE62</f>
        <v>0</v>
      </c>
      <c r="AH63" s="63">
        <f>AH62</f>
        <v>0</v>
      </c>
      <c r="AI63" s="63">
        <f>AH62</f>
        <v>0</v>
      </c>
      <c r="AJ63" s="63">
        <f>AH62</f>
        <v>0</v>
      </c>
    </row>
  </sheetData>
  <mergeCells count="222">
    <mergeCell ref="AH2:AJ2"/>
    <mergeCell ref="V3:X3"/>
    <mergeCell ref="Y3:AA3"/>
    <mergeCell ref="AB3:AD3"/>
    <mergeCell ref="AE3:AG3"/>
    <mergeCell ref="AH3:AJ3"/>
    <mergeCell ref="AH12:AJ12"/>
    <mergeCell ref="AH10:AJ10"/>
    <mergeCell ref="AH8:AJ8"/>
    <mergeCell ref="AH6:AJ6"/>
    <mergeCell ref="Y4:AA4"/>
    <mergeCell ref="AB4:AD4"/>
    <mergeCell ref="AE4:AG4"/>
    <mergeCell ref="AH4:AJ4"/>
    <mergeCell ref="V8:X8"/>
    <mergeCell ref="Y8:AA8"/>
    <mergeCell ref="AB8:AD8"/>
    <mergeCell ref="AE8:AG8"/>
    <mergeCell ref="V6:X6"/>
    <mergeCell ref="AB6:AD6"/>
    <mergeCell ref="AE6:AG6"/>
    <mergeCell ref="V12:X12"/>
    <mergeCell ref="Y12:AA12"/>
    <mergeCell ref="AB12:AD12"/>
    <mergeCell ref="AE12:AG12"/>
    <mergeCell ref="S10:S11"/>
    <mergeCell ref="V10:X10"/>
    <mergeCell ref="Y10:AA10"/>
    <mergeCell ref="AB10:AD10"/>
    <mergeCell ref="AE10:AG10"/>
    <mergeCell ref="V2:X2"/>
    <mergeCell ref="Y2:AA2"/>
    <mergeCell ref="AB2:AD2"/>
    <mergeCell ref="AE2:AG2"/>
    <mergeCell ref="S4:S5"/>
    <mergeCell ref="S8:S9"/>
    <mergeCell ref="S6:S7"/>
    <mergeCell ref="S12:S13"/>
    <mergeCell ref="V14:X14"/>
    <mergeCell ref="Y14:AA14"/>
    <mergeCell ref="AB14:AD14"/>
    <mergeCell ref="AE14:AG14"/>
    <mergeCell ref="AH14:AJ14"/>
    <mergeCell ref="V18:X18"/>
    <mergeCell ref="Y18:AA18"/>
    <mergeCell ref="AB18:AD18"/>
    <mergeCell ref="AE18:AG18"/>
    <mergeCell ref="AH18:AJ18"/>
    <mergeCell ref="T22:T23"/>
    <mergeCell ref="V22:X22"/>
    <mergeCell ref="AB22:AD22"/>
    <mergeCell ref="AE22:AG22"/>
    <mergeCell ref="AH22:AJ22"/>
    <mergeCell ref="AQ22:AQ23"/>
    <mergeCell ref="V19:X19"/>
    <mergeCell ref="Y19:AA19"/>
    <mergeCell ref="AB19:AD19"/>
    <mergeCell ref="AE19:AG19"/>
    <mergeCell ref="AH19:AJ19"/>
    <mergeCell ref="T20:T21"/>
    <mergeCell ref="Y20:AA20"/>
    <mergeCell ref="AB20:AD20"/>
    <mergeCell ref="AE20:AG20"/>
    <mergeCell ref="AH20:AJ20"/>
    <mergeCell ref="T26:T27"/>
    <mergeCell ref="V26:X26"/>
    <mergeCell ref="Y26:AA26"/>
    <mergeCell ref="AB26:AD26"/>
    <mergeCell ref="AE26:AG26"/>
    <mergeCell ref="AH26:AJ26"/>
    <mergeCell ref="AQ26:AQ27"/>
    <mergeCell ref="T24:T25"/>
    <mergeCell ref="V24:X24"/>
    <mergeCell ref="Y24:AA24"/>
    <mergeCell ref="AB24:AD24"/>
    <mergeCell ref="AE24:AG24"/>
    <mergeCell ref="AH24:AJ24"/>
    <mergeCell ref="AK26:AK27"/>
    <mergeCell ref="V30:X30"/>
    <mergeCell ref="Y30:AA30"/>
    <mergeCell ref="AB30:AD30"/>
    <mergeCell ref="AE30:AG30"/>
    <mergeCell ref="AH30:AJ30"/>
    <mergeCell ref="T28:T29"/>
    <mergeCell ref="V28:X28"/>
    <mergeCell ref="Y28:AA28"/>
    <mergeCell ref="AB28:AD28"/>
    <mergeCell ref="AE28:AG28"/>
    <mergeCell ref="AH28:AJ28"/>
    <mergeCell ref="V34:X34"/>
    <mergeCell ref="Y34:AA34"/>
    <mergeCell ref="AB34:AD34"/>
    <mergeCell ref="AE34:AG34"/>
    <mergeCell ref="AH34:AJ34"/>
    <mergeCell ref="V35:X35"/>
    <mergeCell ref="Y35:AA35"/>
    <mergeCell ref="AB35:AD35"/>
    <mergeCell ref="AE35:AG35"/>
    <mergeCell ref="AH35:AJ35"/>
    <mergeCell ref="T38:T39"/>
    <mergeCell ref="V38:X38"/>
    <mergeCell ref="AB38:AD38"/>
    <mergeCell ref="AE38:AG38"/>
    <mergeCell ref="AH38:AJ38"/>
    <mergeCell ref="AQ38:AQ39"/>
    <mergeCell ref="T36:T37"/>
    <mergeCell ref="Y36:AA36"/>
    <mergeCell ref="AB36:AD36"/>
    <mergeCell ref="AE36:AG36"/>
    <mergeCell ref="AH36:AJ36"/>
    <mergeCell ref="AQ36:AQ37"/>
    <mergeCell ref="T42:T43"/>
    <mergeCell ref="V42:X42"/>
    <mergeCell ref="Y42:AA42"/>
    <mergeCell ref="AB42:AD42"/>
    <mergeCell ref="AE42:AG42"/>
    <mergeCell ref="AH42:AJ42"/>
    <mergeCell ref="AQ42:AQ43"/>
    <mergeCell ref="T40:T41"/>
    <mergeCell ref="V40:X40"/>
    <mergeCell ref="Y40:AA40"/>
    <mergeCell ref="AB40:AD40"/>
    <mergeCell ref="AE40:AG40"/>
    <mergeCell ref="AH40:AJ40"/>
    <mergeCell ref="V46:X46"/>
    <mergeCell ref="Y46:AA46"/>
    <mergeCell ref="AB46:AD46"/>
    <mergeCell ref="AE46:AG46"/>
    <mergeCell ref="AH46:AJ46"/>
    <mergeCell ref="T44:T45"/>
    <mergeCell ref="V44:X44"/>
    <mergeCell ref="Y44:AA44"/>
    <mergeCell ref="AB44:AD44"/>
    <mergeCell ref="AE44:AG44"/>
    <mergeCell ref="AH44:AJ44"/>
    <mergeCell ref="V50:X50"/>
    <mergeCell ref="Y50:AA50"/>
    <mergeCell ref="AB50:AD50"/>
    <mergeCell ref="AE50:AG50"/>
    <mergeCell ref="AH50:AJ50"/>
    <mergeCell ref="V51:X51"/>
    <mergeCell ref="Y51:AA51"/>
    <mergeCell ref="AB51:AD51"/>
    <mergeCell ref="AE51:AG51"/>
    <mergeCell ref="AH51:AJ51"/>
    <mergeCell ref="AB54:AD54"/>
    <mergeCell ref="AE54:AG54"/>
    <mergeCell ref="AH54:AJ54"/>
    <mergeCell ref="T52:T53"/>
    <mergeCell ref="Y52:AA52"/>
    <mergeCell ref="AB52:AD52"/>
    <mergeCell ref="AE52:AG52"/>
    <mergeCell ref="AH52:AJ52"/>
    <mergeCell ref="AQ52:AQ53"/>
    <mergeCell ref="V62:X62"/>
    <mergeCell ref="Y62:AA62"/>
    <mergeCell ref="AB62:AD62"/>
    <mergeCell ref="AE62:AG62"/>
    <mergeCell ref="AH62:AJ62"/>
    <mergeCell ref="T60:T61"/>
    <mergeCell ref="V60:X60"/>
    <mergeCell ref="Y60:AA60"/>
    <mergeCell ref="AB60:AD60"/>
    <mergeCell ref="AE60:AG60"/>
    <mergeCell ref="AH60:AJ60"/>
    <mergeCell ref="AQ60:AQ61"/>
    <mergeCell ref="AQ56:AQ57"/>
    <mergeCell ref="AQ58:AQ59"/>
    <mergeCell ref="AQ54:AQ55"/>
    <mergeCell ref="AQ44:AQ45"/>
    <mergeCell ref="AQ40:AQ41"/>
    <mergeCell ref="AQ28:AQ29"/>
    <mergeCell ref="AQ24:AQ25"/>
    <mergeCell ref="AQ20:AQ21"/>
    <mergeCell ref="AB58:AD58"/>
    <mergeCell ref="AE58:AG58"/>
    <mergeCell ref="AH58:AJ58"/>
    <mergeCell ref="T56:T57"/>
    <mergeCell ref="V56:X56"/>
    <mergeCell ref="AT4:AT7"/>
    <mergeCell ref="AW4:AW8"/>
    <mergeCell ref="AT8:AT9"/>
    <mergeCell ref="AW9:AW13"/>
    <mergeCell ref="AW14:AW18"/>
    <mergeCell ref="AW19:AW22"/>
    <mergeCell ref="AQ4:AQ5"/>
    <mergeCell ref="AQ6:AQ7"/>
    <mergeCell ref="AQ8:AQ9"/>
    <mergeCell ref="AQ10:AQ11"/>
    <mergeCell ref="AQ12:AQ13"/>
    <mergeCell ref="AT19:AT21"/>
    <mergeCell ref="AT17:AT18"/>
    <mergeCell ref="Y56:AA56"/>
    <mergeCell ref="AB56:AD56"/>
    <mergeCell ref="AE56:AG56"/>
    <mergeCell ref="AH56:AJ56"/>
    <mergeCell ref="T54:T55"/>
    <mergeCell ref="V54:X54"/>
    <mergeCell ref="AK28:AK29"/>
    <mergeCell ref="AT15:AT16"/>
    <mergeCell ref="AK20:AK21"/>
    <mergeCell ref="AK22:AK23"/>
    <mergeCell ref="AK24:AK25"/>
    <mergeCell ref="S56:S57"/>
    <mergeCell ref="S58:S59"/>
    <mergeCell ref="S60:S61"/>
    <mergeCell ref="AT13:AT14"/>
    <mergeCell ref="S38:S39"/>
    <mergeCell ref="S40:S41"/>
    <mergeCell ref="S42:S43"/>
    <mergeCell ref="S44:S45"/>
    <mergeCell ref="S52:S53"/>
    <mergeCell ref="S54:S55"/>
    <mergeCell ref="S20:S21"/>
    <mergeCell ref="S22:S23"/>
    <mergeCell ref="S24:S25"/>
    <mergeCell ref="S26:S27"/>
    <mergeCell ref="S28:S29"/>
    <mergeCell ref="S36:S37"/>
    <mergeCell ref="T58:T59"/>
    <mergeCell ref="V58:X58"/>
    <mergeCell ref="Y58:AA58"/>
  </mergeCells>
  <conditionalFormatting sqref="A1:Q2 P3:Q38 H3:K38 A3:D38">
    <cfRule type="containsText" dxfId="3339" priority="1229" operator="containsText" text="Dundee">
      <formula>NOT(ISERROR(SEARCH("Dundee",A1)))</formula>
    </cfRule>
    <cfRule type="containsText" dxfId="3338" priority="1230" operator="containsText" text="Aberdeen">
      <formula>NOT(ISERROR(SEARCH("Aberdeen",A1)))</formula>
    </cfRule>
    <cfRule type="containsText" dxfId="3337" priority="1231" operator="containsText" text="St Andrews">
      <formula>NOT(ISERROR(SEARCH("St Andrews",A1)))</formula>
    </cfRule>
    <cfRule type="containsText" dxfId="3336" priority="1232" operator="containsText" text="Strath">
      <formula>NOT(ISERROR(SEARCH("Strath",A1)))</formula>
    </cfRule>
    <cfRule type="containsText" dxfId="3335" priority="1233" operator="containsText" text="Edinburgh">
      <formula>NOT(ISERROR(SEARCH("Edinburgh",A1)))</formula>
    </cfRule>
    <cfRule type="containsText" dxfId="3334" priority="1234" operator="containsText" text="Glasgow">
      <formula>NOT(ISERROR(SEARCH("Glasgow",A1)))</formula>
    </cfRule>
  </conditionalFormatting>
  <conditionalFormatting sqref="A1:L2 H3:K38 A3:D38">
    <cfRule type="containsText" dxfId="3333" priority="1227" operator="containsText" text="Mixed">
      <formula>NOT(ISERROR(SEARCH("Mixed",A1)))</formula>
    </cfRule>
  </conditionalFormatting>
  <conditionalFormatting sqref="L35:L38">
    <cfRule type="containsText" dxfId="3332" priority="1194" operator="containsText" text="Dundee">
      <formula>NOT(ISERROR(SEARCH("Dundee",L35)))</formula>
    </cfRule>
    <cfRule type="containsText" dxfId="3331" priority="1195" operator="containsText" text="Aberdeen">
      <formula>NOT(ISERROR(SEARCH("Aberdeen",L35)))</formula>
    </cfRule>
    <cfRule type="containsText" dxfId="3330" priority="1196" operator="containsText" text="St Andrews">
      <formula>NOT(ISERROR(SEARCH("St Andrews",L35)))</formula>
    </cfRule>
    <cfRule type="containsText" dxfId="3329" priority="1197" operator="containsText" text="Strath">
      <formula>NOT(ISERROR(SEARCH("Strath",L35)))</formula>
    </cfRule>
    <cfRule type="containsText" dxfId="3328" priority="1198" operator="containsText" text="Edinburgh">
      <formula>NOT(ISERROR(SEARCH("Edinburgh",L35)))</formula>
    </cfRule>
    <cfRule type="containsText" dxfId="3327" priority="1199" operator="containsText" text="Glasgow">
      <formula>NOT(ISERROR(SEARCH("Glasgow",L35)))</formula>
    </cfRule>
  </conditionalFormatting>
  <conditionalFormatting sqref="L35:L38">
    <cfRule type="containsText" dxfId="3326" priority="1193" operator="containsText" text="Mixed">
      <formula>NOT(ISERROR(SEARCH("Mixed",L35)))</formula>
    </cfRule>
  </conditionalFormatting>
  <conditionalFormatting sqref="S52 S54 S56 S58 S60">
    <cfRule type="containsText" dxfId="3325" priority="805" operator="containsText" text="Dundee">
      <formula>NOT(ISERROR(SEARCH("Dundee",S52)))</formula>
    </cfRule>
    <cfRule type="containsText" dxfId="3324" priority="806" operator="containsText" text="Aberdeen">
      <formula>NOT(ISERROR(SEARCH("Aberdeen",S52)))</formula>
    </cfRule>
    <cfRule type="containsText" dxfId="3323" priority="807" operator="containsText" text="St Andrews">
      <formula>NOT(ISERROR(SEARCH("St Andrews",S52)))</formula>
    </cfRule>
    <cfRule type="containsText" dxfId="3322" priority="808" operator="containsText" text="Strath">
      <formula>NOT(ISERROR(SEARCH("Strath",S52)))</formula>
    </cfRule>
    <cfRule type="containsText" dxfId="3321" priority="809" operator="containsText" text="Edinburgh">
      <formula>NOT(ISERROR(SEARCH("Edinburgh",S52)))</formula>
    </cfRule>
    <cfRule type="containsText" dxfId="3320" priority="810" operator="containsText" text="Glasgow">
      <formula>NOT(ISERROR(SEARCH("Glasgow",S52)))</formula>
    </cfRule>
  </conditionalFormatting>
  <conditionalFormatting sqref="R3:V3 R1:AJ2 R5:R13 U13 U11 U9 U7 U5:X5 R4:AJ4 Y3 AB3 AE3 AH3 S6:U6 S8:U8 S10:U10 S12:U12 Y6:AA7 AB8:AD9 AE10:AG11 AH12:AJ13">
    <cfRule type="containsText" dxfId="3319" priority="1187" operator="containsText" text="Dundee">
      <formula>NOT(ISERROR(SEARCH("Dundee",R1)))</formula>
    </cfRule>
    <cfRule type="containsText" dxfId="3318" priority="1188" operator="containsText" text="Aberdeen">
      <formula>NOT(ISERROR(SEARCH("Aberdeen",R1)))</formula>
    </cfRule>
    <cfRule type="containsText" dxfId="3317" priority="1189" operator="containsText" text="St Andrews">
      <formula>NOT(ISERROR(SEARCH("St Andrews",R1)))</formula>
    </cfRule>
    <cfRule type="containsText" dxfId="3316" priority="1190" operator="containsText" text="Strath">
      <formula>NOT(ISERROR(SEARCH("Strath",R1)))</formula>
    </cfRule>
    <cfRule type="containsText" dxfId="3315" priority="1191" operator="containsText" text="Edinburgh">
      <formula>NOT(ISERROR(SEARCH("Edinburgh",R1)))</formula>
    </cfRule>
    <cfRule type="containsText" dxfId="3314" priority="1192" operator="containsText" text="Glasgow">
      <formula>NOT(ISERROR(SEARCH("Glasgow",R1)))</formula>
    </cfRule>
  </conditionalFormatting>
  <conditionalFormatting sqref="V6:X6">
    <cfRule type="containsText" dxfId="3313" priority="1181" operator="containsText" text="Dundee">
      <formula>NOT(ISERROR(SEARCH("Dundee",V6)))</formula>
    </cfRule>
    <cfRule type="containsText" dxfId="3312" priority="1182" operator="containsText" text="Aberdeen">
      <formula>NOT(ISERROR(SEARCH("Aberdeen",V6)))</formula>
    </cfRule>
    <cfRule type="containsText" dxfId="3311" priority="1183" operator="containsText" text="St Andrews">
      <formula>NOT(ISERROR(SEARCH("St Andrews",V6)))</formula>
    </cfRule>
    <cfRule type="containsText" dxfId="3310" priority="1184" operator="containsText" text="Strath">
      <formula>NOT(ISERROR(SEARCH("Strath",V6)))</formula>
    </cfRule>
    <cfRule type="containsText" dxfId="3309" priority="1185" operator="containsText" text="Edinburgh">
      <formula>NOT(ISERROR(SEARCH("Edinburgh",V6)))</formula>
    </cfRule>
    <cfRule type="containsText" dxfId="3308" priority="1186" operator="containsText" text="Glasgow">
      <formula>NOT(ISERROR(SEARCH("Glasgow",V6)))</formula>
    </cfRule>
  </conditionalFormatting>
  <conditionalFormatting sqref="V8:X8">
    <cfRule type="containsText" dxfId="3307" priority="1175" operator="containsText" text="Dundee">
      <formula>NOT(ISERROR(SEARCH("Dundee",V8)))</formula>
    </cfRule>
    <cfRule type="containsText" dxfId="3306" priority="1176" operator="containsText" text="Aberdeen">
      <formula>NOT(ISERROR(SEARCH("Aberdeen",V8)))</formula>
    </cfRule>
    <cfRule type="containsText" dxfId="3305" priority="1177" operator="containsText" text="St Andrews">
      <formula>NOT(ISERROR(SEARCH("St Andrews",V8)))</formula>
    </cfRule>
    <cfRule type="containsText" dxfId="3304" priority="1178" operator="containsText" text="Strath">
      <formula>NOT(ISERROR(SEARCH("Strath",V8)))</formula>
    </cfRule>
    <cfRule type="containsText" dxfId="3303" priority="1179" operator="containsText" text="Edinburgh">
      <formula>NOT(ISERROR(SEARCH("Edinburgh",V8)))</formula>
    </cfRule>
    <cfRule type="containsText" dxfId="3302" priority="1180" operator="containsText" text="Glasgow">
      <formula>NOT(ISERROR(SEARCH("Glasgow",V8)))</formula>
    </cfRule>
  </conditionalFormatting>
  <conditionalFormatting sqref="Y8:AA8">
    <cfRule type="containsText" dxfId="3301" priority="1169" operator="containsText" text="Dundee">
      <formula>NOT(ISERROR(SEARCH("Dundee",Y8)))</formula>
    </cfRule>
    <cfRule type="containsText" dxfId="3300" priority="1170" operator="containsText" text="Aberdeen">
      <formula>NOT(ISERROR(SEARCH("Aberdeen",Y8)))</formula>
    </cfRule>
    <cfRule type="containsText" dxfId="3299" priority="1171" operator="containsText" text="St Andrews">
      <formula>NOT(ISERROR(SEARCH("St Andrews",Y8)))</formula>
    </cfRule>
    <cfRule type="containsText" dxfId="3298" priority="1172" operator="containsText" text="Strath">
      <formula>NOT(ISERROR(SEARCH("Strath",Y8)))</formula>
    </cfRule>
    <cfRule type="containsText" dxfId="3297" priority="1173" operator="containsText" text="Edinburgh">
      <formula>NOT(ISERROR(SEARCH("Edinburgh",Y8)))</formula>
    </cfRule>
    <cfRule type="containsText" dxfId="3296" priority="1174" operator="containsText" text="Glasgow">
      <formula>NOT(ISERROR(SEARCH("Glasgow",Y8)))</formula>
    </cfRule>
  </conditionalFormatting>
  <conditionalFormatting sqref="AB6:AG6">
    <cfRule type="containsText" dxfId="3295" priority="1163" operator="containsText" text="Dundee">
      <formula>NOT(ISERROR(SEARCH("Dundee",AB6)))</formula>
    </cfRule>
    <cfRule type="containsText" dxfId="3294" priority="1164" operator="containsText" text="Aberdeen">
      <formula>NOT(ISERROR(SEARCH("Aberdeen",AB6)))</formula>
    </cfRule>
    <cfRule type="containsText" dxfId="3293" priority="1165" operator="containsText" text="St Andrews">
      <formula>NOT(ISERROR(SEARCH("St Andrews",AB6)))</formula>
    </cfRule>
    <cfRule type="containsText" dxfId="3292" priority="1166" operator="containsText" text="Strath">
      <formula>NOT(ISERROR(SEARCH("Strath",AB6)))</formula>
    </cfRule>
    <cfRule type="containsText" dxfId="3291" priority="1167" operator="containsText" text="Edinburgh">
      <formula>NOT(ISERROR(SEARCH("Edinburgh",AB6)))</formula>
    </cfRule>
    <cfRule type="containsText" dxfId="3290" priority="1168" operator="containsText" text="Glasgow">
      <formula>NOT(ISERROR(SEARCH("Glasgow",AB6)))</formula>
    </cfRule>
  </conditionalFormatting>
  <conditionalFormatting sqref="AE8:AJ8">
    <cfRule type="containsText" dxfId="3289" priority="1157" operator="containsText" text="Dundee">
      <formula>NOT(ISERROR(SEARCH("Dundee",AE8)))</formula>
    </cfRule>
    <cfRule type="containsText" dxfId="3288" priority="1158" operator="containsText" text="Aberdeen">
      <formula>NOT(ISERROR(SEARCH("Aberdeen",AE8)))</formula>
    </cfRule>
    <cfRule type="containsText" dxfId="3287" priority="1159" operator="containsText" text="St Andrews">
      <formula>NOT(ISERROR(SEARCH("St Andrews",AE8)))</formula>
    </cfRule>
    <cfRule type="containsText" dxfId="3286" priority="1160" operator="containsText" text="Strath">
      <formula>NOT(ISERROR(SEARCH("Strath",AE8)))</formula>
    </cfRule>
    <cfRule type="containsText" dxfId="3285" priority="1161" operator="containsText" text="Edinburgh">
      <formula>NOT(ISERROR(SEARCH("Edinburgh",AE8)))</formula>
    </cfRule>
    <cfRule type="containsText" dxfId="3284" priority="1162" operator="containsText" text="Glasgow">
      <formula>NOT(ISERROR(SEARCH("Glasgow",AE8)))</formula>
    </cfRule>
  </conditionalFormatting>
  <conditionalFormatting sqref="V10:AD10">
    <cfRule type="containsText" dxfId="3283" priority="1151" operator="containsText" text="Dundee">
      <formula>NOT(ISERROR(SEARCH("Dundee",V10)))</formula>
    </cfRule>
    <cfRule type="containsText" dxfId="3282" priority="1152" operator="containsText" text="Aberdeen">
      <formula>NOT(ISERROR(SEARCH("Aberdeen",V10)))</formula>
    </cfRule>
    <cfRule type="containsText" dxfId="3281" priority="1153" operator="containsText" text="St Andrews">
      <formula>NOT(ISERROR(SEARCH("St Andrews",V10)))</formula>
    </cfRule>
    <cfRule type="containsText" dxfId="3280" priority="1154" operator="containsText" text="Strath">
      <formula>NOT(ISERROR(SEARCH("Strath",V10)))</formula>
    </cfRule>
    <cfRule type="containsText" dxfId="3279" priority="1155" operator="containsText" text="Edinburgh">
      <formula>NOT(ISERROR(SEARCH("Edinburgh",V10)))</formula>
    </cfRule>
    <cfRule type="containsText" dxfId="3278" priority="1156" operator="containsText" text="Glasgow">
      <formula>NOT(ISERROR(SEARCH("Glasgow",V10)))</formula>
    </cfRule>
  </conditionalFormatting>
  <conditionalFormatting sqref="AH10:AJ10">
    <cfRule type="containsText" dxfId="3277" priority="1145" operator="containsText" text="Dundee">
      <formula>NOT(ISERROR(SEARCH("Dundee",AH10)))</formula>
    </cfRule>
    <cfRule type="containsText" dxfId="3276" priority="1146" operator="containsText" text="Aberdeen">
      <formula>NOT(ISERROR(SEARCH("Aberdeen",AH10)))</formula>
    </cfRule>
    <cfRule type="containsText" dxfId="3275" priority="1147" operator="containsText" text="St Andrews">
      <formula>NOT(ISERROR(SEARCH("St Andrews",AH10)))</formula>
    </cfRule>
    <cfRule type="containsText" dxfId="3274" priority="1148" operator="containsText" text="Strath">
      <formula>NOT(ISERROR(SEARCH("Strath",AH10)))</formula>
    </cfRule>
    <cfRule type="containsText" dxfId="3273" priority="1149" operator="containsText" text="Edinburgh">
      <formula>NOT(ISERROR(SEARCH("Edinburgh",AH10)))</formula>
    </cfRule>
    <cfRule type="containsText" dxfId="3272" priority="1150" operator="containsText" text="Glasgow">
      <formula>NOT(ISERROR(SEARCH("Glasgow",AH10)))</formula>
    </cfRule>
  </conditionalFormatting>
  <conditionalFormatting sqref="V12:X12">
    <cfRule type="containsText" dxfId="3271" priority="1139" operator="containsText" text="Dundee">
      <formula>NOT(ISERROR(SEARCH("Dundee",V12)))</formula>
    </cfRule>
    <cfRule type="containsText" dxfId="3270" priority="1140" operator="containsText" text="Aberdeen">
      <formula>NOT(ISERROR(SEARCH("Aberdeen",V12)))</formula>
    </cfRule>
    <cfRule type="containsText" dxfId="3269" priority="1141" operator="containsText" text="St Andrews">
      <formula>NOT(ISERROR(SEARCH("St Andrews",V12)))</formula>
    </cfRule>
    <cfRule type="containsText" dxfId="3268" priority="1142" operator="containsText" text="Strath">
      <formula>NOT(ISERROR(SEARCH("Strath",V12)))</formula>
    </cfRule>
    <cfRule type="containsText" dxfId="3267" priority="1143" operator="containsText" text="Edinburgh">
      <formula>NOT(ISERROR(SEARCH("Edinburgh",V12)))</formula>
    </cfRule>
    <cfRule type="containsText" dxfId="3266" priority="1144" operator="containsText" text="Glasgow">
      <formula>NOT(ISERROR(SEARCH("Glasgow",V12)))</formula>
    </cfRule>
  </conditionalFormatting>
  <conditionalFormatting sqref="Y12:AA12">
    <cfRule type="containsText" dxfId="3265" priority="1133" operator="containsText" text="Dundee">
      <formula>NOT(ISERROR(SEARCH("Dundee",Y12)))</formula>
    </cfRule>
    <cfRule type="containsText" dxfId="3264" priority="1134" operator="containsText" text="Aberdeen">
      <formula>NOT(ISERROR(SEARCH("Aberdeen",Y12)))</formula>
    </cfRule>
    <cfRule type="containsText" dxfId="3263" priority="1135" operator="containsText" text="St Andrews">
      <formula>NOT(ISERROR(SEARCH("St Andrews",Y12)))</formula>
    </cfRule>
    <cfRule type="containsText" dxfId="3262" priority="1136" operator="containsText" text="Strath">
      <formula>NOT(ISERROR(SEARCH("Strath",Y12)))</formula>
    </cfRule>
    <cfRule type="containsText" dxfId="3261" priority="1137" operator="containsText" text="Edinburgh">
      <formula>NOT(ISERROR(SEARCH("Edinburgh",Y12)))</formula>
    </cfRule>
    <cfRule type="containsText" dxfId="3260" priority="1138" operator="containsText" text="Glasgow">
      <formula>NOT(ISERROR(SEARCH("Glasgow",Y12)))</formula>
    </cfRule>
  </conditionalFormatting>
  <conditionalFormatting sqref="AB12:AD12">
    <cfRule type="containsText" dxfId="3259" priority="1127" operator="containsText" text="Dundee">
      <formula>NOT(ISERROR(SEARCH("Dundee",AB12)))</formula>
    </cfRule>
    <cfRule type="containsText" dxfId="3258" priority="1128" operator="containsText" text="Aberdeen">
      <formula>NOT(ISERROR(SEARCH("Aberdeen",AB12)))</formula>
    </cfRule>
    <cfRule type="containsText" dxfId="3257" priority="1129" operator="containsText" text="St Andrews">
      <formula>NOT(ISERROR(SEARCH("St Andrews",AB12)))</formula>
    </cfRule>
    <cfRule type="containsText" dxfId="3256" priority="1130" operator="containsText" text="Strath">
      <formula>NOT(ISERROR(SEARCH("Strath",AB12)))</formula>
    </cfRule>
    <cfRule type="containsText" dxfId="3255" priority="1131" operator="containsText" text="Edinburgh">
      <formula>NOT(ISERROR(SEARCH("Edinburgh",AB12)))</formula>
    </cfRule>
    <cfRule type="containsText" dxfId="3254" priority="1132" operator="containsText" text="Glasgow">
      <formula>NOT(ISERROR(SEARCH("Glasgow",AB12)))</formula>
    </cfRule>
  </conditionalFormatting>
  <conditionalFormatting sqref="AE12:AG12">
    <cfRule type="containsText" dxfId="3253" priority="1121" operator="containsText" text="Dundee">
      <formula>NOT(ISERROR(SEARCH("Dundee",AE12)))</formula>
    </cfRule>
    <cfRule type="containsText" dxfId="3252" priority="1122" operator="containsText" text="Aberdeen">
      <formula>NOT(ISERROR(SEARCH("Aberdeen",AE12)))</formula>
    </cfRule>
    <cfRule type="containsText" dxfId="3251" priority="1123" operator="containsText" text="St Andrews">
      <formula>NOT(ISERROR(SEARCH("St Andrews",AE12)))</formula>
    </cfRule>
    <cfRule type="containsText" dxfId="3250" priority="1124" operator="containsText" text="Strath">
      <formula>NOT(ISERROR(SEARCH("Strath",AE12)))</formula>
    </cfRule>
    <cfRule type="containsText" dxfId="3249" priority="1125" operator="containsText" text="Edinburgh">
      <formula>NOT(ISERROR(SEARCH("Edinburgh",AE12)))</formula>
    </cfRule>
    <cfRule type="containsText" dxfId="3248" priority="1126" operator="containsText" text="Glasgow">
      <formula>NOT(ISERROR(SEARCH("Glasgow",AE12)))</formula>
    </cfRule>
  </conditionalFormatting>
  <conditionalFormatting sqref="AK3:AR4 AK6:AR6 AT3 AL13:AP13 AK12:AR12 AL11:AP11 AK10:AR10 AL9:AP9 AK8:AR8 AL7:AP7 AL5:AP5">
    <cfRule type="containsText" dxfId="3247" priority="1114" operator="containsText" text="Dundee">
      <formula>NOT(ISERROR(SEARCH("Dundee",AK3)))</formula>
    </cfRule>
    <cfRule type="containsText" dxfId="3246" priority="1115" operator="containsText" text="Aberdeen">
      <formula>NOT(ISERROR(SEARCH("Aberdeen",AK3)))</formula>
    </cfRule>
    <cfRule type="containsText" dxfId="3245" priority="1116" operator="containsText" text="St Andrews">
      <formula>NOT(ISERROR(SEARCH("St Andrews",AK3)))</formula>
    </cfRule>
    <cfRule type="containsText" dxfId="3244" priority="1117" operator="containsText" text="Strath">
      <formula>NOT(ISERROR(SEARCH("Strath",AK3)))</formula>
    </cfRule>
    <cfRule type="containsText" dxfId="3243" priority="1118" operator="containsText" text="Edinburgh">
      <formula>NOT(ISERROR(SEARCH("Edinburgh",AK3)))</formula>
    </cfRule>
    <cfRule type="containsText" dxfId="3242" priority="1119" operator="containsText" text="Glasgow">
      <formula>NOT(ISERROR(SEARCH("Glasgow",AK3)))</formula>
    </cfRule>
  </conditionalFormatting>
  <conditionalFormatting sqref="V14 Y14 AB14 AE14 AH14 V15:AJ15">
    <cfRule type="containsText" dxfId="3241" priority="1108" operator="containsText" text="Dundee">
      <formula>NOT(ISERROR(SEARCH("Dundee",V14)))</formula>
    </cfRule>
    <cfRule type="containsText" dxfId="3240" priority="1109" operator="containsText" text="Aberdeen">
      <formula>NOT(ISERROR(SEARCH("Aberdeen",V14)))</formula>
    </cfRule>
    <cfRule type="containsText" dxfId="3239" priority="1110" operator="containsText" text="St Andrews">
      <formula>NOT(ISERROR(SEARCH("St Andrews",V14)))</formula>
    </cfRule>
    <cfRule type="containsText" dxfId="3238" priority="1111" operator="containsText" text="Strath">
      <formula>NOT(ISERROR(SEARCH("Strath",V14)))</formula>
    </cfRule>
    <cfRule type="containsText" dxfId="3237" priority="1112" operator="containsText" text="Edinburgh">
      <formula>NOT(ISERROR(SEARCH("Edinburgh",V14)))</formula>
    </cfRule>
    <cfRule type="containsText" dxfId="3236" priority="1113" operator="containsText" text="Glasgow">
      <formula>NOT(ISERROR(SEARCH("Glasgow",V14)))</formula>
    </cfRule>
  </conditionalFormatting>
  <conditionalFormatting sqref="T19:V19 T17:AJ18 U29 U27 U25 U23 U21:X21 T20:AJ20 T22:U22 T24:U24 T26:U26 T28:U28 Y19 AB19 AE19 AH19 Y22:AA23 AB24:AD25 AE26:AG27 AH28:AJ29">
    <cfRule type="containsText" dxfId="3235" priority="1102" operator="containsText" text="Dundee">
      <formula>NOT(ISERROR(SEARCH("Dundee",T17)))</formula>
    </cfRule>
    <cfRule type="containsText" dxfId="3234" priority="1103" operator="containsText" text="Aberdeen">
      <formula>NOT(ISERROR(SEARCH("Aberdeen",T17)))</formula>
    </cfRule>
    <cfRule type="containsText" dxfId="3233" priority="1104" operator="containsText" text="St Andrews">
      <formula>NOT(ISERROR(SEARCH("St Andrews",T17)))</formula>
    </cfRule>
    <cfRule type="containsText" dxfId="3232" priority="1105" operator="containsText" text="Strath">
      <formula>NOT(ISERROR(SEARCH("Strath",T17)))</formula>
    </cfRule>
    <cfRule type="containsText" dxfId="3231" priority="1106" operator="containsText" text="Edinburgh">
      <formula>NOT(ISERROR(SEARCH("Edinburgh",T17)))</formula>
    </cfRule>
    <cfRule type="containsText" dxfId="3230" priority="1107" operator="containsText" text="Glasgow">
      <formula>NOT(ISERROR(SEARCH("Glasgow",T17)))</formula>
    </cfRule>
  </conditionalFormatting>
  <conditionalFormatting sqref="V22:X22">
    <cfRule type="containsText" dxfId="3229" priority="1096" operator="containsText" text="Dundee">
      <formula>NOT(ISERROR(SEARCH("Dundee",V22)))</formula>
    </cfRule>
    <cfRule type="containsText" dxfId="3228" priority="1097" operator="containsText" text="Aberdeen">
      <formula>NOT(ISERROR(SEARCH("Aberdeen",V22)))</formula>
    </cfRule>
    <cfRule type="containsText" dxfId="3227" priority="1098" operator="containsText" text="St Andrews">
      <formula>NOT(ISERROR(SEARCH("St Andrews",V22)))</formula>
    </cfRule>
    <cfRule type="containsText" dxfId="3226" priority="1099" operator="containsText" text="Strath">
      <formula>NOT(ISERROR(SEARCH("Strath",V22)))</formula>
    </cfRule>
    <cfRule type="containsText" dxfId="3225" priority="1100" operator="containsText" text="Edinburgh">
      <formula>NOT(ISERROR(SEARCH("Edinburgh",V22)))</formula>
    </cfRule>
    <cfRule type="containsText" dxfId="3224" priority="1101" operator="containsText" text="Glasgow">
      <formula>NOT(ISERROR(SEARCH("Glasgow",V22)))</formula>
    </cfRule>
  </conditionalFormatting>
  <conditionalFormatting sqref="V24:X24">
    <cfRule type="containsText" dxfId="3223" priority="1090" operator="containsText" text="Dundee">
      <formula>NOT(ISERROR(SEARCH("Dundee",V24)))</formula>
    </cfRule>
    <cfRule type="containsText" dxfId="3222" priority="1091" operator="containsText" text="Aberdeen">
      <formula>NOT(ISERROR(SEARCH("Aberdeen",V24)))</formula>
    </cfRule>
    <cfRule type="containsText" dxfId="3221" priority="1092" operator="containsText" text="St Andrews">
      <formula>NOT(ISERROR(SEARCH("St Andrews",V24)))</formula>
    </cfRule>
    <cfRule type="containsText" dxfId="3220" priority="1093" operator="containsText" text="Strath">
      <formula>NOT(ISERROR(SEARCH("Strath",V24)))</formula>
    </cfRule>
    <cfRule type="containsText" dxfId="3219" priority="1094" operator="containsText" text="Edinburgh">
      <formula>NOT(ISERROR(SEARCH("Edinburgh",V24)))</formula>
    </cfRule>
    <cfRule type="containsText" dxfId="3218" priority="1095" operator="containsText" text="Glasgow">
      <formula>NOT(ISERROR(SEARCH("Glasgow",V24)))</formula>
    </cfRule>
  </conditionalFormatting>
  <conditionalFormatting sqref="Y24:AA24">
    <cfRule type="containsText" dxfId="3217" priority="1084" operator="containsText" text="Dundee">
      <formula>NOT(ISERROR(SEARCH("Dundee",Y24)))</formula>
    </cfRule>
    <cfRule type="containsText" dxfId="3216" priority="1085" operator="containsText" text="Aberdeen">
      <formula>NOT(ISERROR(SEARCH("Aberdeen",Y24)))</formula>
    </cfRule>
    <cfRule type="containsText" dxfId="3215" priority="1086" operator="containsText" text="St Andrews">
      <formula>NOT(ISERROR(SEARCH("St Andrews",Y24)))</formula>
    </cfRule>
    <cfRule type="containsText" dxfId="3214" priority="1087" operator="containsText" text="Strath">
      <formula>NOT(ISERROR(SEARCH("Strath",Y24)))</formula>
    </cfRule>
    <cfRule type="containsText" dxfId="3213" priority="1088" operator="containsText" text="Edinburgh">
      <formula>NOT(ISERROR(SEARCH("Edinburgh",Y24)))</formula>
    </cfRule>
    <cfRule type="containsText" dxfId="3212" priority="1089" operator="containsText" text="Glasgow">
      <formula>NOT(ISERROR(SEARCH("Glasgow",Y24)))</formula>
    </cfRule>
  </conditionalFormatting>
  <conditionalFormatting sqref="AB22:AJ22">
    <cfRule type="containsText" dxfId="3211" priority="1078" operator="containsText" text="Dundee">
      <formula>NOT(ISERROR(SEARCH("Dundee",AB22)))</formula>
    </cfRule>
    <cfRule type="containsText" dxfId="3210" priority="1079" operator="containsText" text="Aberdeen">
      <formula>NOT(ISERROR(SEARCH("Aberdeen",AB22)))</formula>
    </cfRule>
    <cfRule type="containsText" dxfId="3209" priority="1080" operator="containsText" text="St Andrews">
      <formula>NOT(ISERROR(SEARCH("St Andrews",AB22)))</formula>
    </cfRule>
    <cfRule type="containsText" dxfId="3208" priority="1081" operator="containsText" text="Strath">
      <formula>NOT(ISERROR(SEARCH("Strath",AB22)))</formula>
    </cfRule>
    <cfRule type="containsText" dxfId="3207" priority="1082" operator="containsText" text="Edinburgh">
      <formula>NOT(ISERROR(SEARCH("Edinburgh",AB22)))</formula>
    </cfRule>
    <cfRule type="containsText" dxfId="3206" priority="1083" operator="containsText" text="Glasgow">
      <formula>NOT(ISERROR(SEARCH("Glasgow",AB22)))</formula>
    </cfRule>
  </conditionalFormatting>
  <conditionalFormatting sqref="AE24:AJ24">
    <cfRule type="containsText" dxfId="3205" priority="1072" operator="containsText" text="Dundee">
      <formula>NOT(ISERROR(SEARCH("Dundee",AE24)))</formula>
    </cfRule>
    <cfRule type="containsText" dxfId="3204" priority="1073" operator="containsText" text="Aberdeen">
      <formula>NOT(ISERROR(SEARCH("Aberdeen",AE24)))</formula>
    </cfRule>
    <cfRule type="containsText" dxfId="3203" priority="1074" operator="containsText" text="St Andrews">
      <formula>NOT(ISERROR(SEARCH("St Andrews",AE24)))</formula>
    </cfRule>
    <cfRule type="containsText" dxfId="3202" priority="1075" operator="containsText" text="Strath">
      <formula>NOT(ISERROR(SEARCH("Strath",AE24)))</formula>
    </cfRule>
    <cfRule type="containsText" dxfId="3201" priority="1076" operator="containsText" text="Edinburgh">
      <formula>NOT(ISERROR(SEARCH("Edinburgh",AE24)))</formula>
    </cfRule>
    <cfRule type="containsText" dxfId="3200" priority="1077" operator="containsText" text="Glasgow">
      <formula>NOT(ISERROR(SEARCH("Glasgow",AE24)))</formula>
    </cfRule>
  </conditionalFormatting>
  <conditionalFormatting sqref="V26:AD26">
    <cfRule type="containsText" dxfId="3199" priority="1066" operator="containsText" text="Dundee">
      <formula>NOT(ISERROR(SEARCH("Dundee",V26)))</formula>
    </cfRule>
    <cfRule type="containsText" dxfId="3198" priority="1067" operator="containsText" text="Aberdeen">
      <formula>NOT(ISERROR(SEARCH("Aberdeen",V26)))</formula>
    </cfRule>
    <cfRule type="containsText" dxfId="3197" priority="1068" operator="containsText" text="St Andrews">
      <formula>NOT(ISERROR(SEARCH("St Andrews",V26)))</formula>
    </cfRule>
    <cfRule type="containsText" dxfId="3196" priority="1069" operator="containsText" text="Strath">
      <formula>NOT(ISERROR(SEARCH("Strath",V26)))</formula>
    </cfRule>
    <cfRule type="containsText" dxfId="3195" priority="1070" operator="containsText" text="Edinburgh">
      <formula>NOT(ISERROR(SEARCH("Edinburgh",V26)))</formula>
    </cfRule>
    <cfRule type="containsText" dxfId="3194" priority="1071" operator="containsText" text="Glasgow">
      <formula>NOT(ISERROR(SEARCH("Glasgow",V26)))</formula>
    </cfRule>
  </conditionalFormatting>
  <conditionalFormatting sqref="AH26:AJ26">
    <cfRule type="containsText" dxfId="3193" priority="1060" operator="containsText" text="Dundee">
      <formula>NOT(ISERROR(SEARCH("Dundee",AH26)))</formula>
    </cfRule>
    <cfRule type="containsText" dxfId="3192" priority="1061" operator="containsText" text="Aberdeen">
      <formula>NOT(ISERROR(SEARCH("Aberdeen",AH26)))</formula>
    </cfRule>
    <cfRule type="containsText" dxfId="3191" priority="1062" operator="containsText" text="St Andrews">
      <formula>NOT(ISERROR(SEARCH("St Andrews",AH26)))</formula>
    </cfRule>
    <cfRule type="containsText" dxfId="3190" priority="1063" operator="containsText" text="Strath">
      <formula>NOT(ISERROR(SEARCH("Strath",AH26)))</formula>
    </cfRule>
    <cfRule type="containsText" dxfId="3189" priority="1064" operator="containsText" text="Edinburgh">
      <formula>NOT(ISERROR(SEARCH("Edinburgh",AH26)))</formula>
    </cfRule>
    <cfRule type="containsText" dxfId="3188" priority="1065" operator="containsText" text="Glasgow">
      <formula>NOT(ISERROR(SEARCH("Glasgow",AH26)))</formula>
    </cfRule>
  </conditionalFormatting>
  <conditionalFormatting sqref="V28:X28">
    <cfRule type="containsText" dxfId="3187" priority="1054" operator="containsText" text="Dundee">
      <formula>NOT(ISERROR(SEARCH("Dundee",V28)))</formula>
    </cfRule>
    <cfRule type="containsText" dxfId="3186" priority="1055" operator="containsText" text="Aberdeen">
      <formula>NOT(ISERROR(SEARCH("Aberdeen",V28)))</formula>
    </cfRule>
    <cfRule type="containsText" dxfId="3185" priority="1056" operator="containsText" text="St Andrews">
      <formula>NOT(ISERROR(SEARCH("St Andrews",V28)))</formula>
    </cfRule>
    <cfRule type="containsText" dxfId="3184" priority="1057" operator="containsText" text="Strath">
      <formula>NOT(ISERROR(SEARCH("Strath",V28)))</formula>
    </cfRule>
    <cfRule type="containsText" dxfId="3183" priority="1058" operator="containsText" text="Edinburgh">
      <formula>NOT(ISERROR(SEARCH("Edinburgh",V28)))</formula>
    </cfRule>
    <cfRule type="containsText" dxfId="3182" priority="1059" operator="containsText" text="Glasgow">
      <formula>NOT(ISERROR(SEARCH("Glasgow",V28)))</formula>
    </cfRule>
  </conditionalFormatting>
  <conditionalFormatting sqref="Y28:AA28">
    <cfRule type="containsText" dxfId="3181" priority="1048" operator="containsText" text="Dundee">
      <formula>NOT(ISERROR(SEARCH("Dundee",Y28)))</formula>
    </cfRule>
    <cfRule type="containsText" dxfId="3180" priority="1049" operator="containsText" text="Aberdeen">
      <formula>NOT(ISERROR(SEARCH("Aberdeen",Y28)))</formula>
    </cfRule>
    <cfRule type="containsText" dxfId="3179" priority="1050" operator="containsText" text="St Andrews">
      <formula>NOT(ISERROR(SEARCH("St Andrews",Y28)))</formula>
    </cfRule>
    <cfRule type="containsText" dxfId="3178" priority="1051" operator="containsText" text="Strath">
      <formula>NOT(ISERROR(SEARCH("Strath",Y28)))</formula>
    </cfRule>
    <cfRule type="containsText" dxfId="3177" priority="1052" operator="containsText" text="Edinburgh">
      <formula>NOT(ISERROR(SEARCH("Edinburgh",Y28)))</formula>
    </cfRule>
    <cfRule type="containsText" dxfId="3176" priority="1053" operator="containsText" text="Glasgow">
      <formula>NOT(ISERROR(SEARCH("Glasgow",Y28)))</formula>
    </cfRule>
  </conditionalFormatting>
  <conditionalFormatting sqref="AB28:AD28">
    <cfRule type="containsText" dxfId="3175" priority="1042" operator="containsText" text="Dundee">
      <formula>NOT(ISERROR(SEARCH("Dundee",AB28)))</formula>
    </cfRule>
    <cfRule type="containsText" dxfId="3174" priority="1043" operator="containsText" text="Aberdeen">
      <formula>NOT(ISERROR(SEARCH("Aberdeen",AB28)))</formula>
    </cfRule>
    <cfRule type="containsText" dxfId="3173" priority="1044" operator="containsText" text="St Andrews">
      <formula>NOT(ISERROR(SEARCH("St Andrews",AB28)))</formula>
    </cfRule>
    <cfRule type="containsText" dxfId="3172" priority="1045" operator="containsText" text="Strath">
      <formula>NOT(ISERROR(SEARCH("Strath",AB28)))</formula>
    </cfRule>
    <cfRule type="containsText" dxfId="3171" priority="1046" operator="containsText" text="Edinburgh">
      <formula>NOT(ISERROR(SEARCH("Edinburgh",AB28)))</formula>
    </cfRule>
    <cfRule type="containsText" dxfId="3170" priority="1047" operator="containsText" text="Glasgow">
      <formula>NOT(ISERROR(SEARCH("Glasgow",AB28)))</formula>
    </cfRule>
  </conditionalFormatting>
  <conditionalFormatting sqref="AE28:AG28">
    <cfRule type="containsText" dxfId="3169" priority="1036" operator="containsText" text="Dundee">
      <formula>NOT(ISERROR(SEARCH("Dundee",AE28)))</formula>
    </cfRule>
    <cfRule type="containsText" dxfId="3168" priority="1037" operator="containsText" text="Aberdeen">
      <formula>NOT(ISERROR(SEARCH("Aberdeen",AE28)))</formula>
    </cfRule>
    <cfRule type="containsText" dxfId="3167" priority="1038" operator="containsText" text="St Andrews">
      <formula>NOT(ISERROR(SEARCH("St Andrews",AE28)))</formula>
    </cfRule>
    <cfRule type="containsText" dxfId="3166" priority="1039" operator="containsText" text="Strath">
      <formula>NOT(ISERROR(SEARCH("Strath",AE28)))</formula>
    </cfRule>
    <cfRule type="containsText" dxfId="3165" priority="1040" operator="containsText" text="Edinburgh">
      <formula>NOT(ISERROR(SEARCH("Edinburgh",AE28)))</formula>
    </cfRule>
    <cfRule type="containsText" dxfId="3164" priority="1041" operator="containsText" text="Glasgow">
      <formula>NOT(ISERROR(SEARCH("Glasgow",AE28)))</formula>
    </cfRule>
  </conditionalFormatting>
  <conditionalFormatting sqref="AK19:AR20 AK22:AR22 AL21:AP21 AK24:AR24 AL23:AP23 AK26:AR26 AL25:AP25 AK28:AR28 AL27:AP27 AL29:AP29">
    <cfRule type="containsText" dxfId="3163" priority="1029" operator="containsText" text="Dundee">
      <formula>NOT(ISERROR(SEARCH("Dundee",AK19)))</formula>
    </cfRule>
    <cfRule type="containsText" dxfId="3162" priority="1030" operator="containsText" text="Aberdeen">
      <formula>NOT(ISERROR(SEARCH("Aberdeen",AK19)))</formula>
    </cfRule>
    <cfRule type="containsText" dxfId="3161" priority="1031" operator="containsText" text="St Andrews">
      <formula>NOT(ISERROR(SEARCH("St Andrews",AK19)))</formula>
    </cfRule>
    <cfRule type="containsText" dxfId="3160" priority="1032" operator="containsText" text="Strath">
      <formula>NOT(ISERROR(SEARCH("Strath",AK19)))</formula>
    </cfRule>
    <cfRule type="containsText" dxfId="3159" priority="1033" operator="containsText" text="Edinburgh">
      <formula>NOT(ISERROR(SEARCH("Edinburgh",AK19)))</formula>
    </cfRule>
    <cfRule type="containsText" dxfId="3158" priority="1034" operator="containsText" text="Glasgow">
      <formula>NOT(ISERROR(SEARCH("Glasgow",AK19)))</formula>
    </cfRule>
  </conditionalFormatting>
  <conditionalFormatting sqref="V30 Y30 AB30 AE30 AH30 V31:AJ31">
    <cfRule type="containsText" dxfId="3157" priority="1023" operator="containsText" text="Dundee">
      <formula>NOT(ISERROR(SEARCH("Dundee",V30)))</formula>
    </cfRule>
    <cfRule type="containsText" dxfId="3156" priority="1024" operator="containsText" text="Aberdeen">
      <formula>NOT(ISERROR(SEARCH("Aberdeen",V30)))</formula>
    </cfRule>
    <cfRule type="containsText" dxfId="3155" priority="1025" operator="containsText" text="St Andrews">
      <formula>NOT(ISERROR(SEARCH("St Andrews",V30)))</formula>
    </cfRule>
    <cfRule type="containsText" dxfId="3154" priority="1026" operator="containsText" text="Strath">
      <formula>NOT(ISERROR(SEARCH("Strath",V30)))</formula>
    </cfRule>
    <cfRule type="containsText" dxfId="3153" priority="1027" operator="containsText" text="Edinburgh">
      <formula>NOT(ISERROR(SEARCH("Edinburgh",V30)))</formula>
    </cfRule>
    <cfRule type="containsText" dxfId="3152" priority="1028" operator="containsText" text="Glasgow">
      <formula>NOT(ISERROR(SEARCH("Glasgow",V30)))</formula>
    </cfRule>
  </conditionalFormatting>
  <conditionalFormatting sqref="T35:V35 T33:AJ34 U45 U37:X37 T36:AJ36 U38:U43 T44:U44 Y35 AB35 AE35 AH35 Y38:AA39 AB40:AD41 AE42:AG43 AH44:AJ45 T38 T40 T42">
    <cfRule type="containsText" dxfId="3151" priority="1017" operator="containsText" text="Dundee">
      <formula>NOT(ISERROR(SEARCH("Dundee",T33)))</formula>
    </cfRule>
    <cfRule type="containsText" dxfId="3150" priority="1018" operator="containsText" text="Aberdeen">
      <formula>NOT(ISERROR(SEARCH("Aberdeen",T33)))</formula>
    </cfRule>
    <cfRule type="containsText" dxfId="3149" priority="1019" operator="containsText" text="St Andrews">
      <formula>NOT(ISERROR(SEARCH("St Andrews",T33)))</formula>
    </cfRule>
    <cfRule type="containsText" dxfId="3148" priority="1020" operator="containsText" text="Strath">
      <formula>NOT(ISERROR(SEARCH("Strath",T33)))</formula>
    </cfRule>
    <cfRule type="containsText" dxfId="3147" priority="1021" operator="containsText" text="Edinburgh">
      <formula>NOT(ISERROR(SEARCH("Edinburgh",T33)))</formula>
    </cfRule>
    <cfRule type="containsText" dxfId="3146" priority="1022" operator="containsText" text="Glasgow">
      <formula>NOT(ISERROR(SEARCH("Glasgow",T33)))</formula>
    </cfRule>
  </conditionalFormatting>
  <conditionalFormatting sqref="V38:X38">
    <cfRule type="containsText" dxfId="3145" priority="1011" operator="containsText" text="Dundee">
      <formula>NOT(ISERROR(SEARCH("Dundee",V38)))</formula>
    </cfRule>
    <cfRule type="containsText" dxfId="3144" priority="1012" operator="containsText" text="Aberdeen">
      <formula>NOT(ISERROR(SEARCH("Aberdeen",V38)))</formula>
    </cfRule>
    <cfRule type="containsText" dxfId="3143" priority="1013" operator="containsText" text="St Andrews">
      <formula>NOT(ISERROR(SEARCH("St Andrews",V38)))</formula>
    </cfRule>
    <cfRule type="containsText" dxfId="3142" priority="1014" operator="containsText" text="Strath">
      <formula>NOT(ISERROR(SEARCH("Strath",V38)))</formula>
    </cfRule>
    <cfRule type="containsText" dxfId="3141" priority="1015" operator="containsText" text="Edinburgh">
      <formula>NOT(ISERROR(SEARCH("Edinburgh",V38)))</formula>
    </cfRule>
    <cfRule type="containsText" dxfId="3140" priority="1016" operator="containsText" text="Glasgow">
      <formula>NOT(ISERROR(SEARCH("Glasgow",V38)))</formula>
    </cfRule>
  </conditionalFormatting>
  <conditionalFormatting sqref="V40:X40">
    <cfRule type="containsText" dxfId="3139" priority="1005" operator="containsText" text="Dundee">
      <formula>NOT(ISERROR(SEARCH("Dundee",V40)))</formula>
    </cfRule>
    <cfRule type="containsText" dxfId="3138" priority="1006" operator="containsText" text="Aberdeen">
      <formula>NOT(ISERROR(SEARCH("Aberdeen",V40)))</formula>
    </cfRule>
    <cfRule type="containsText" dxfId="3137" priority="1007" operator="containsText" text="St Andrews">
      <formula>NOT(ISERROR(SEARCH("St Andrews",V40)))</formula>
    </cfRule>
    <cfRule type="containsText" dxfId="3136" priority="1008" operator="containsText" text="Strath">
      <formula>NOT(ISERROR(SEARCH("Strath",V40)))</formula>
    </cfRule>
    <cfRule type="containsText" dxfId="3135" priority="1009" operator="containsText" text="Edinburgh">
      <formula>NOT(ISERROR(SEARCH("Edinburgh",V40)))</formula>
    </cfRule>
    <cfRule type="containsText" dxfId="3134" priority="1010" operator="containsText" text="Glasgow">
      <formula>NOT(ISERROR(SEARCH("Glasgow",V40)))</formula>
    </cfRule>
  </conditionalFormatting>
  <conditionalFormatting sqref="Y40:AA40">
    <cfRule type="containsText" dxfId="3133" priority="999" operator="containsText" text="Dundee">
      <formula>NOT(ISERROR(SEARCH("Dundee",Y40)))</formula>
    </cfRule>
    <cfRule type="containsText" dxfId="3132" priority="1000" operator="containsText" text="Aberdeen">
      <formula>NOT(ISERROR(SEARCH("Aberdeen",Y40)))</formula>
    </cfRule>
    <cfRule type="containsText" dxfId="3131" priority="1001" operator="containsText" text="St Andrews">
      <formula>NOT(ISERROR(SEARCH("St Andrews",Y40)))</formula>
    </cfRule>
    <cfRule type="containsText" dxfId="3130" priority="1002" operator="containsText" text="Strath">
      <formula>NOT(ISERROR(SEARCH("Strath",Y40)))</formula>
    </cfRule>
    <cfRule type="containsText" dxfId="3129" priority="1003" operator="containsText" text="Edinburgh">
      <formula>NOT(ISERROR(SEARCH("Edinburgh",Y40)))</formula>
    </cfRule>
    <cfRule type="containsText" dxfId="3128" priority="1004" operator="containsText" text="Glasgow">
      <formula>NOT(ISERROR(SEARCH("Glasgow",Y40)))</formula>
    </cfRule>
  </conditionalFormatting>
  <conditionalFormatting sqref="AB38:AJ38">
    <cfRule type="containsText" dxfId="3127" priority="993" operator="containsText" text="Dundee">
      <formula>NOT(ISERROR(SEARCH("Dundee",AB38)))</formula>
    </cfRule>
    <cfRule type="containsText" dxfId="3126" priority="994" operator="containsText" text="Aberdeen">
      <formula>NOT(ISERROR(SEARCH("Aberdeen",AB38)))</formula>
    </cfRule>
    <cfRule type="containsText" dxfId="3125" priority="995" operator="containsText" text="St Andrews">
      <formula>NOT(ISERROR(SEARCH("St Andrews",AB38)))</formula>
    </cfRule>
    <cfRule type="containsText" dxfId="3124" priority="996" operator="containsText" text="Strath">
      <formula>NOT(ISERROR(SEARCH("Strath",AB38)))</formula>
    </cfRule>
    <cfRule type="containsText" dxfId="3123" priority="997" operator="containsText" text="Edinburgh">
      <formula>NOT(ISERROR(SEARCH("Edinburgh",AB38)))</formula>
    </cfRule>
    <cfRule type="containsText" dxfId="3122" priority="998" operator="containsText" text="Glasgow">
      <formula>NOT(ISERROR(SEARCH("Glasgow",AB38)))</formula>
    </cfRule>
  </conditionalFormatting>
  <conditionalFormatting sqref="AE40:AJ40">
    <cfRule type="containsText" dxfId="3121" priority="987" operator="containsText" text="Dundee">
      <formula>NOT(ISERROR(SEARCH("Dundee",AE40)))</formula>
    </cfRule>
    <cfRule type="containsText" dxfId="3120" priority="988" operator="containsText" text="Aberdeen">
      <formula>NOT(ISERROR(SEARCH("Aberdeen",AE40)))</formula>
    </cfRule>
    <cfRule type="containsText" dxfId="3119" priority="989" operator="containsText" text="St Andrews">
      <formula>NOT(ISERROR(SEARCH("St Andrews",AE40)))</formula>
    </cfRule>
    <cfRule type="containsText" dxfId="3118" priority="990" operator="containsText" text="Strath">
      <formula>NOT(ISERROR(SEARCH("Strath",AE40)))</formula>
    </cfRule>
    <cfRule type="containsText" dxfId="3117" priority="991" operator="containsText" text="Edinburgh">
      <formula>NOT(ISERROR(SEARCH("Edinburgh",AE40)))</formula>
    </cfRule>
    <cfRule type="containsText" dxfId="3116" priority="992" operator="containsText" text="Glasgow">
      <formula>NOT(ISERROR(SEARCH("Glasgow",AE40)))</formula>
    </cfRule>
  </conditionalFormatting>
  <conditionalFormatting sqref="V42:AD42">
    <cfRule type="containsText" dxfId="3115" priority="981" operator="containsText" text="Dundee">
      <formula>NOT(ISERROR(SEARCH("Dundee",V42)))</formula>
    </cfRule>
    <cfRule type="containsText" dxfId="3114" priority="982" operator="containsText" text="Aberdeen">
      <formula>NOT(ISERROR(SEARCH("Aberdeen",V42)))</formula>
    </cfRule>
    <cfRule type="containsText" dxfId="3113" priority="983" operator="containsText" text="St Andrews">
      <formula>NOT(ISERROR(SEARCH("St Andrews",V42)))</formula>
    </cfRule>
    <cfRule type="containsText" dxfId="3112" priority="984" operator="containsText" text="Strath">
      <formula>NOT(ISERROR(SEARCH("Strath",V42)))</formula>
    </cfRule>
    <cfRule type="containsText" dxfId="3111" priority="985" operator="containsText" text="Edinburgh">
      <formula>NOT(ISERROR(SEARCH("Edinburgh",V42)))</formula>
    </cfRule>
    <cfRule type="containsText" dxfId="3110" priority="986" operator="containsText" text="Glasgow">
      <formula>NOT(ISERROR(SEARCH("Glasgow",V42)))</formula>
    </cfRule>
  </conditionalFormatting>
  <conditionalFormatting sqref="AH42:AJ42">
    <cfRule type="containsText" dxfId="3109" priority="975" operator="containsText" text="Dundee">
      <formula>NOT(ISERROR(SEARCH("Dundee",AH42)))</formula>
    </cfRule>
    <cfRule type="containsText" dxfId="3108" priority="976" operator="containsText" text="Aberdeen">
      <formula>NOT(ISERROR(SEARCH("Aberdeen",AH42)))</formula>
    </cfRule>
    <cfRule type="containsText" dxfId="3107" priority="977" operator="containsText" text="St Andrews">
      <formula>NOT(ISERROR(SEARCH("St Andrews",AH42)))</formula>
    </cfRule>
    <cfRule type="containsText" dxfId="3106" priority="978" operator="containsText" text="Strath">
      <formula>NOT(ISERROR(SEARCH("Strath",AH42)))</formula>
    </cfRule>
    <cfRule type="containsText" dxfId="3105" priority="979" operator="containsText" text="Edinburgh">
      <formula>NOT(ISERROR(SEARCH("Edinburgh",AH42)))</formula>
    </cfRule>
    <cfRule type="containsText" dxfId="3104" priority="980" operator="containsText" text="Glasgow">
      <formula>NOT(ISERROR(SEARCH("Glasgow",AH42)))</formula>
    </cfRule>
  </conditionalFormatting>
  <conditionalFormatting sqref="V44:X44">
    <cfRule type="containsText" dxfId="3103" priority="969" operator="containsText" text="Dundee">
      <formula>NOT(ISERROR(SEARCH("Dundee",V44)))</formula>
    </cfRule>
    <cfRule type="containsText" dxfId="3102" priority="970" operator="containsText" text="Aberdeen">
      <formula>NOT(ISERROR(SEARCH("Aberdeen",V44)))</formula>
    </cfRule>
    <cfRule type="containsText" dxfId="3101" priority="971" operator="containsText" text="St Andrews">
      <formula>NOT(ISERROR(SEARCH("St Andrews",V44)))</formula>
    </cfRule>
    <cfRule type="containsText" dxfId="3100" priority="972" operator="containsText" text="Strath">
      <formula>NOT(ISERROR(SEARCH("Strath",V44)))</formula>
    </cfRule>
    <cfRule type="containsText" dxfId="3099" priority="973" operator="containsText" text="Edinburgh">
      <formula>NOT(ISERROR(SEARCH("Edinburgh",V44)))</formula>
    </cfRule>
    <cfRule type="containsText" dxfId="3098" priority="974" operator="containsText" text="Glasgow">
      <formula>NOT(ISERROR(SEARCH("Glasgow",V44)))</formula>
    </cfRule>
  </conditionalFormatting>
  <conditionalFormatting sqref="Y44:AA44">
    <cfRule type="containsText" dxfId="3097" priority="963" operator="containsText" text="Dundee">
      <formula>NOT(ISERROR(SEARCH("Dundee",Y44)))</formula>
    </cfRule>
    <cfRule type="containsText" dxfId="3096" priority="964" operator="containsText" text="Aberdeen">
      <formula>NOT(ISERROR(SEARCH("Aberdeen",Y44)))</formula>
    </cfRule>
    <cfRule type="containsText" dxfId="3095" priority="965" operator="containsText" text="St Andrews">
      <formula>NOT(ISERROR(SEARCH("St Andrews",Y44)))</formula>
    </cfRule>
    <cfRule type="containsText" dxfId="3094" priority="966" operator="containsText" text="Strath">
      <formula>NOT(ISERROR(SEARCH("Strath",Y44)))</formula>
    </cfRule>
    <cfRule type="containsText" dxfId="3093" priority="967" operator="containsText" text="Edinburgh">
      <formula>NOT(ISERROR(SEARCH("Edinburgh",Y44)))</formula>
    </cfRule>
    <cfRule type="containsText" dxfId="3092" priority="968" operator="containsText" text="Glasgow">
      <formula>NOT(ISERROR(SEARCH("Glasgow",Y44)))</formula>
    </cfRule>
  </conditionalFormatting>
  <conditionalFormatting sqref="AB44:AD44">
    <cfRule type="containsText" dxfId="3091" priority="957" operator="containsText" text="Dundee">
      <formula>NOT(ISERROR(SEARCH("Dundee",AB44)))</formula>
    </cfRule>
    <cfRule type="containsText" dxfId="3090" priority="958" operator="containsText" text="Aberdeen">
      <formula>NOT(ISERROR(SEARCH("Aberdeen",AB44)))</formula>
    </cfRule>
    <cfRule type="containsText" dxfId="3089" priority="959" operator="containsText" text="St Andrews">
      <formula>NOT(ISERROR(SEARCH("St Andrews",AB44)))</formula>
    </cfRule>
    <cfRule type="containsText" dxfId="3088" priority="960" operator="containsText" text="Strath">
      <formula>NOT(ISERROR(SEARCH("Strath",AB44)))</formula>
    </cfRule>
    <cfRule type="containsText" dxfId="3087" priority="961" operator="containsText" text="Edinburgh">
      <formula>NOT(ISERROR(SEARCH("Edinburgh",AB44)))</formula>
    </cfRule>
    <cfRule type="containsText" dxfId="3086" priority="962" operator="containsText" text="Glasgow">
      <formula>NOT(ISERROR(SEARCH("Glasgow",AB44)))</formula>
    </cfRule>
  </conditionalFormatting>
  <conditionalFormatting sqref="AE44:AG44">
    <cfRule type="containsText" dxfId="3085" priority="951" operator="containsText" text="Dundee">
      <formula>NOT(ISERROR(SEARCH("Dundee",AE44)))</formula>
    </cfRule>
    <cfRule type="containsText" dxfId="3084" priority="952" operator="containsText" text="Aberdeen">
      <formula>NOT(ISERROR(SEARCH("Aberdeen",AE44)))</formula>
    </cfRule>
    <cfRule type="containsText" dxfId="3083" priority="953" operator="containsText" text="St Andrews">
      <formula>NOT(ISERROR(SEARCH("St Andrews",AE44)))</formula>
    </cfRule>
    <cfRule type="containsText" dxfId="3082" priority="954" operator="containsText" text="Strath">
      <formula>NOT(ISERROR(SEARCH("Strath",AE44)))</formula>
    </cfRule>
    <cfRule type="containsText" dxfId="3081" priority="955" operator="containsText" text="Edinburgh">
      <formula>NOT(ISERROR(SEARCH("Edinburgh",AE44)))</formula>
    </cfRule>
    <cfRule type="containsText" dxfId="3080" priority="956" operator="containsText" text="Glasgow">
      <formula>NOT(ISERROR(SEARCH("Glasgow",AE44)))</formula>
    </cfRule>
  </conditionalFormatting>
  <conditionalFormatting sqref="AK35:AR35 AK37:AP37 AK36:AM36 AO36:AP36 AK39:AP39 AK38:AM38 AK41:AP41 AK40:AM40 AK43:AP45 AK42:AM42 AO38:AP38 AO40:AP40 AO42:AP42">
    <cfRule type="containsText" dxfId="3079" priority="944" operator="containsText" text="Dundee">
      <formula>NOT(ISERROR(SEARCH("Dundee",AK35)))</formula>
    </cfRule>
    <cfRule type="containsText" dxfId="3078" priority="945" operator="containsText" text="Aberdeen">
      <formula>NOT(ISERROR(SEARCH("Aberdeen",AK35)))</formula>
    </cfRule>
    <cfRule type="containsText" dxfId="3077" priority="946" operator="containsText" text="St Andrews">
      <formula>NOT(ISERROR(SEARCH("St Andrews",AK35)))</formula>
    </cfRule>
    <cfRule type="containsText" dxfId="3076" priority="947" operator="containsText" text="Strath">
      <formula>NOT(ISERROR(SEARCH("Strath",AK35)))</formula>
    </cfRule>
    <cfRule type="containsText" dxfId="3075" priority="948" operator="containsText" text="Edinburgh">
      <formula>NOT(ISERROR(SEARCH("Edinburgh",AK35)))</formula>
    </cfRule>
    <cfRule type="containsText" dxfId="3074" priority="949" operator="containsText" text="Glasgow">
      <formula>NOT(ISERROR(SEARCH("Glasgow",AK35)))</formula>
    </cfRule>
  </conditionalFormatting>
  <conditionalFormatting sqref="V46 Y46 AB46 AE46 AH46 V47:AJ47">
    <cfRule type="containsText" dxfId="3073" priority="938" operator="containsText" text="Dundee">
      <formula>NOT(ISERROR(SEARCH("Dundee",V46)))</formula>
    </cfRule>
    <cfRule type="containsText" dxfId="3072" priority="939" operator="containsText" text="Aberdeen">
      <formula>NOT(ISERROR(SEARCH("Aberdeen",V46)))</formula>
    </cfRule>
    <cfRule type="containsText" dxfId="3071" priority="940" operator="containsText" text="St Andrews">
      <formula>NOT(ISERROR(SEARCH("St Andrews",V46)))</formula>
    </cfRule>
    <cfRule type="containsText" dxfId="3070" priority="941" operator="containsText" text="Strath">
      <formula>NOT(ISERROR(SEARCH("Strath",V46)))</formula>
    </cfRule>
    <cfRule type="containsText" dxfId="3069" priority="942" operator="containsText" text="Edinburgh">
      <formula>NOT(ISERROR(SEARCH("Edinburgh",V46)))</formula>
    </cfRule>
    <cfRule type="containsText" dxfId="3068" priority="943" operator="containsText" text="Glasgow">
      <formula>NOT(ISERROR(SEARCH("Glasgow",V46)))</formula>
    </cfRule>
  </conditionalFormatting>
  <conditionalFormatting sqref="T51:V51 AE58:AG58 AH60:AJ60 T49:AJ50 U61:AJ61 U53:X53 U52:AJ52 U54:U59 T60:U60 Y51 AB51 AE51 AH51 Y54:AA55 AB56:AD57 AE59:AJ59 AH53:AJ53 AH55:AJ55 AH57:AJ57">
    <cfRule type="containsText" dxfId="3067" priority="932" operator="containsText" text="Dundee">
      <formula>NOT(ISERROR(SEARCH("Dundee",T49)))</formula>
    </cfRule>
    <cfRule type="containsText" dxfId="3066" priority="933" operator="containsText" text="Aberdeen">
      <formula>NOT(ISERROR(SEARCH("Aberdeen",T49)))</formula>
    </cfRule>
    <cfRule type="containsText" dxfId="3065" priority="934" operator="containsText" text="St Andrews">
      <formula>NOT(ISERROR(SEARCH("St Andrews",T49)))</formula>
    </cfRule>
    <cfRule type="containsText" dxfId="3064" priority="935" operator="containsText" text="Strath">
      <formula>NOT(ISERROR(SEARCH("Strath",T49)))</formula>
    </cfRule>
    <cfRule type="containsText" dxfId="3063" priority="936" operator="containsText" text="Edinburgh">
      <formula>NOT(ISERROR(SEARCH("Edinburgh",T49)))</formula>
    </cfRule>
    <cfRule type="containsText" dxfId="3062" priority="937" operator="containsText" text="Glasgow">
      <formula>NOT(ISERROR(SEARCH("Glasgow",T49)))</formula>
    </cfRule>
  </conditionalFormatting>
  <conditionalFormatting sqref="V54:X54">
    <cfRule type="containsText" dxfId="3061" priority="926" operator="containsText" text="Dundee">
      <formula>NOT(ISERROR(SEARCH("Dundee",V54)))</formula>
    </cfRule>
    <cfRule type="containsText" dxfId="3060" priority="927" operator="containsText" text="Aberdeen">
      <formula>NOT(ISERROR(SEARCH("Aberdeen",V54)))</formula>
    </cfRule>
    <cfRule type="containsText" dxfId="3059" priority="928" operator="containsText" text="St Andrews">
      <formula>NOT(ISERROR(SEARCH("St Andrews",V54)))</formula>
    </cfRule>
    <cfRule type="containsText" dxfId="3058" priority="929" operator="containsText" text="Strath">
      <formula>NOT(ISERROR(SEARCH("Strath",V54)))</formula>
    </cfRule>
    <cfRule type="containsText" dxfId="3057" priority="930" operator="containsText" text="Edinburgh">
      <formula>NOT(ISERROR(SEARCH("Edinburgh",V54)))</formula>
    </cfRule>
    <cfRule type="containsText" dxfId="3056" priority="931" operator="containsText" text="Glasgow">
      <formula>NOT(ISERROR(SEARCH("Glasgow",V54)))</formula>
    </cfRule>
  </conditionalFormatting>
  <conditionalFormatting sqref="V56:X56">
    <cfRule type="containsText" dxfId="3055" priority="920" operator="containsText" text="Dundee">
      <formula>NOT(ISERROR(SEARCH("Dundee",V56)))</formula>
    </cfRule>
    <cfRule type="containsText" dxfId="3054" priority="921" operator="containsText" text="Aberdeen">
      <formula>NOT(ISERROR(SEARCH("Aberdeen",V56)))</formula>
    </cfRule>
    <cfRule type="containsText" dxfId="3053" priority="922" operator="containsText" text="St Andrews">
      <formula>NOT(ISERROR(SEARCH("St Andrews",V56)))</formula>
    </cfRule>
    <cfRule type="containsText" dxfId="3052" priority="923" operator="containsText" text="Strath">
      <formula>NOT(ISERROR(SEARCH("Strath",V56)))</formula>
    </cfRule>
    <cfRule type="containsText" dxfId="3051" priority="924" operator="containsText" text="Edinburgh">
      <formula>NOT(ISERROR(SEARCH("Edinburgh",V56)))</formula>
    </cfRule>
    <cfRule type="containsText" dxfId="3050" priority="925" operator="containsText" text="Glasgow">
      <formula>NOT(ISERROR(SEARCH("Glasgow",V56)))</formula>
    </cfRule>
  </conditionalFormatting>
  <conditionalFormatting sqref="Y56:AA56">
    <cfRule type="containsText" dxfId="3049" priority="914" operator="containsText" text="Dundee">
      <formula>NOT(ISERROR(SEARCH("Dundee",Y56)))</formula>
    </cfRule>
    <cfRule type="containsText" dxfId="3048" priority="915" operator="containsText" text="Aberdeen">
      <formula>NOT(ISERROR(SEARCH("Aberdeen",Y56)))</formula>
    </cfRule>
    <cfRule type="containsText" dxfId="3047" priority="916" operator="containsText" text="St Andrews">
      <formula>NOT(ISERROR(SEARCH("St Andrews",Y56)))</formula>
    </cfRule>
    <cfRule type="containsText" dxfId="3046" priority="917" operator="containsText" text="Strath">
      <formula>NOT(ISERROR(SEARCH("Strath",Y56)))</formula>
    </cfRule>
    <cfRule type="containsText" dxfId="3045" priority="918" operator="containsText" text="Edinburgh">
      <formula>NOT(ISERROR(SEARCH("Edinburgh",Y56)))</formula>
    </cfRule>
    <cfRule type="containsText" dxfId="3044" priority="919" operator="containsText" text="Glasgow">
      <formula>NOT(ISERROR(SEARCH("Glasgow",Y56)))</formula>
    </cfRule>
  </conditionalFormatting>
  <conditionalFormatting sqref="AB54:AJ54">
    <cfRule type="containsText" dxfId="3043" priority="908" operator="containsText" text="Dundee">
      <formula>NOT(ISERROR(SEARCH("Dundee",AB54)))</formula>
    </cfRule>
    <cfRule type="containsText" dxfId="3042" priority="909" operator="containsText" text="Aberdeen">
      <formula>NOT(ISERROR(SEARCH("Aberdeen",AB54)))</formula>
    </cfRule>
    <cfRule type="containsText" dxfId="3041" priority="910" operator="containsText" text="St Andrews">
      <formula>NOT(ISERROR(SEARCH("St Andrews",AB54)))</formula>
    </cfRule>
    <cfRule type="containsText" dxfId="3040" priority="911" operator="containsText" text="Strath">
      <formula>NOT(ISERROR(SEARCH("Strath",AB54)))</formula>
    </cfRule>
    <cfRule type="containsText" dxfId="3039" priority="912" operator="containsText" text="Edinburgh">
      <formula>NOT(ISERROR(SEARCH("Edinburgh",AB54)))</formula>
    </cfRule>
    <cfRule type="containsText" dxfId="3038" priority="913" operator="containsText" text="Glasgow">
      <formula>NOT(ISERROR(SEARCH("Glasgow",AB54)))</formula>
    </cfRule>
  </conditionalFormatting>
  <conditionalFormatting sqref="AE56:AJ56">
    <cfRule type="containsText" dxfId="3037" priority="902" operator="containsText" text="Dundee">
      <formula>NOT(ISERROR(SEARCH("Dundee",AE56)))</formula>
    </cfRule>
    <cfRule type="containsText" dxfId="3036" priority="903" operator="containsText" text="Aberdeen">
      <formula>NOT(ISERROR(SEARCH("Aberdeen",AE56)))</formula>
    </cfRule>
    <cfRule type="containsText" dxfId="3035" priority="904" operator="containsText" text="St Andrews">
      <formula>NOT(ISERROR(SEARCH("St Andrews",AE56)))</formula>
    </cfRule>
    <cfRule type="containsText" dxfId="3034" priority="905" operator="containsText" text="Strath">
      <formula>NOT(ISERROR(SEARCH("Strath",AE56)))</formula>
    </cfRule>
    <cfRule type="containsText" dxfId="3033" priority="906" operator="containsText" text="Edinburgh">
      <formula>NOT(ISERROR(SEARCH("Edinburgh",AE56)))</formula>
    </cfRule>
    <cfRule type="containsText" dxfId="3032" priority="907" operator="containsText" text="Glasgow">
      <formula>NOT(ISERROR(SEARCH("Glasgow",AE56)))</formula>
    </cfRule>
  </conditionalFormatting>
  <conditionalFormatting sqref="V58:AD58">
    <cfRule type="containsText" dxfId="3031" priority="896" operator="containsText" text="Dundee">
      <formula>NOT(ISERROR(SEARCH("Dundee",V58)))</formula>
    </cfRule>
    <cfRule type="containsText" dxfId="3030" priority="897" operator="containsText" text="Aberdeen">
      <formula>NOT(ISERROR(SEARCH("Aberdeen",V58)))</formula>
    </cfRule>
    <cfRule type="containsText" dxfId="3029" priority="898" operator="containsText" text="St Andrews">
      <formula>NOT(ISERROR(SEARCH("St Andrews",V58)))</formula>
    </cfRule>
    <cfRule type="containsText" dxfId="3028" priority="899" operator="containsText" text="Strath">
      <formula>NOT(ISERROR(SEARCH("Strath",V58)))</formula>
    </cfRule>
    <cfRule type="containsText" dxfId="3027" priority="900" operator="containsText" text="Edinburgh">
      <formula>NOT(ISERROR(SEARCH("Edinburgh",V58)))</formula>
    </cfRule>
    <cfRule type="containsText" dxfId="3026" priority="901" operator="containsText" text="Glasgow">
      <formula>NOT(ISERROR(SEARCH("Glasgow",V58)))</formula>
    </cfRule>
  </conditionalFormatting>
  <conditionalFormatting sqref="AH58:AJ58">
    <cfRule type="containsText" dxfId="3025" priority="890" operator="containsText" text="Dundee">
      <formula>NOT(ISERROR(SEARCH("Dundee",AH58)))</formula>
    </cfRule>
    <cfRule type="containsText" dxfId="3024" priority="891" operator="containsText" text="Aberdeen">
      <formula>NOT(ISERROR(SEARCH("Aberdeen",AH58)))</formula>
    </cfRule>
    <cfRule type="containsText" dxfId="3023" priority="892" operator="containsText" text="St Andrews">
      <formula>NOT(ISERROR(SEARCH("St Andrews",AH58)))</formula>
    </cfRule>
    <cfRule type="containsText" dxfId="3022" priority="893" operator="containsText" text="Strath">
      <formula>NOT(ISERROR(SEARCH("Strath",AH58)))</formula>
    </cfRule>
    <cfRule type="containsText" dxfId="3021" priority="894" operator="containsText" text="Edinburgh">
      <formula>NOT(ISERROR(SEARCH("Edinburgh",AH58)))</formula>
    </cfRule>
    <cfRule type="containsText" dxfId="3020" priority="895" operator="containsText" text="Glasgow">
      <formula>NOT(ISERROR(SEARCH("Glasgow",AH58)))</formula>
    </cfRule>
  </conditionalFormatting>
  <conditionalFormatting sqref="V60:X60">
    <cfRule type="containsText" dxfId="3019" priority="884" operator="containsText" text="Dundee">
      <formula>NOT(ISERROR(SEARCH("Dundee",V60)))</formula>
    </cfRule>
    <cfRule type="containsText" dxfId="3018" priority="885" operator="containsText" text="Aberdeen">
      <formula>NOT(ISERROR(SEARCH("Aberdeen",V60)))</formula>
    </cfRule>
    <cfRule type="containsText" dxfId="3017" priority="886" operator="containsText" text="St Andrews">
      <formula>NOT(ISERROR(SEARCH("St Andrews",V60)))</formula>
    </cfRule>
    <cfRule type="containsText" dxfId="3016" priority="887" operator="containsText" text="Strath">
      <formula>NOT(ISERROR(SEARCH("Strath",V60)))</formula>
    </cfRule>
    <cfRule type="containsText" dxfId="3015" priority="888" operator="containsText" text="Edinburgh">
      <formula>NOT(ISERROR(SEARCH("Edinburgh",V60)))</formula>
    </cfRule>
    <cfRule type="containsText" dxfId="3014" priority="889" operator="containsText" text="Glasgow">
      <formula>NOT(ISERROR(SEARCH("Glasgow",V60)))</formula>
    </cfRule>
  </conditionalFormatting>
  <conditionalFormatting sqref="Y60:AA60">
    <cfRule type="containsText" dxfId="3013" priority="878" operator="containsText" text="Dundee">
      <formula>NOT(ISERROR(SEARCH("Dundee",Y60)))</formula>
    </cfRule>
    <cfRule type="containsText" dxfId="3012" priority="879" operator="containsText" text="Aberdeen">
      <formula>NOT(ISERROR(SEARCH("Aberdeen",Y60)))</formula>
    </cfRule>
    <cfRule type="containsText" dxfId="3011" priority="880" operator="containsText" text="St Andrews">
      <formula>NOT(ISERROR(SEARCH("St Andrews",Y60)))</formula>
    </cfRule>
    <cfRule type="containsText" dxfId="3010" priority="881" operator="containsText" text="Strath">
      <formula>NOT(ISERROR(SEARCH("Strath",Y60)))</formula>
    </cfRule>
    <cfRule type="containsText" dxfId="3009" priority="882" operator="containsText" text="Edinburgh">
      <formula>NOT(ISERROR(SEARCH("Edinburgh",Y60)))</formula>
    </cfRule>
    <cfRule type="containsText" dxfId="3008" priority="883" operator="containsText" text="Glasgow">
      <formula>NOT(ISERROR(SEARCH("Glasgow",Y60)))</formula>
    </cfRule>
  </conditionalFormatting>
  <conditionalFormatting sqref="AB60:AD60">
    <cfRule type="containsText" dxfId="3007" priority="872" operator="containsText" text="Dundee">
      <formula>NOT(ISERROR(SEARCH("Dundee",AB60)))</formula>
    </cfRule>
    <cfRule type="containsText" dxfId="3006" priority="873" operator="containsText" text="Aberdeen">
      <formula>NOT(ISERROR(SEARCH("Aberdeen",AB60)))</formula>
    </cfRule>
    <cfRule type="containsText" dxfId="3005" priority="874" operator="containsText" text="St Andrews">
      <formula>NOT(ISERROR(SEARCH("St Andrews",AB60)))</formula>
    </cfRule>
    <cfRule type="containsText" dxfId="3004" priority="875" operator="containsText" text="Strath">
      <formula>NOT(ISERROR(SEARCH("Strath",AB60)))</formula>
    </cfRule>
    <cfRule type="containsText" dxfId="3003" priority="876" operator="containsText" text="Edinburgh">
      <formula>NOT(ISERROR(SEARCH("Edinburgh",AB60)))</formula>
    </cfRule>
    <cfRule type="containsText" dxfId="3002" priority="877" operator="containsText" text="Glasgow">
      <formula>NOT(ISERROR(SEARCH("Glasgow",AB60)))</formula>
    </cfRule>
  </conditionalFormatting>
  <conditionalFormatting sqref="AE60:AG60">
    <cfRule type="containsText" dxfId="3001" priority="866" operator="containsText" text="Dundee">
      <formula>NOT(ISERROR(SEARCH("Dundee",AE60)))</formula>
    </cfRule>
    <cfRule type="containsText" dxfId="3000" priority="867" operator="containsText" text="Aberdeen">
      <formula>NOT(ISERROR(SEARCH("Aberdeen",AE60)))</formula>
    </cfRule>
    <cfRule type="containsText" dxfId="2999" priority="868" operator="containsText" text="St Andrews">
      <formula>NOT(ISERROR(SEARCH("St Andrews",AE60)))</formula>
    </cfRule>
    <cfRule type="containsText" dxfId="2998" priority="869" operator="containsText" text="Strath">
      <formula>NOT(ISERROR(SEARCH("Strath",AE60)))</formula>
    </cfRule>
    <cfRule type="containsText" dxfId="2997" priority="870" operator="containsText" text="Edinburgh">
      <formula>NOT(ISERROR(SEARCH("Edinburgh",AE60)))</formula>
    </cfRule>
    <cfRule type="containsText" dxfId="2996" priority="871" operator="containsText" text="Glasgow">
      <formula>NOT(ISERROR(SEARCH("Glasgow",AE60)))</formula>
    </cfRule>
  </conditionalFormatting>
  <conditionalFormatting sqref="AH53:AJ53 AH55:AJ55 AH57:AJ57 AH59:AJ59 V61:AG61">
    <cfRule type="cellIs" dxfId="2995" priority="865" operator="equal">
      <formula>0</formula>
    </cfRule>
  </conditionalFormatting>
  <conditionalFormatting sqref="AK51:AR51 AK53:AP53 AK52:AM52 AO52:AP52 AK55:AP55 AK54:AM54 AK57:AP57 AK56:AM56 AK59:AP61 AK58:AM58 AO54:AP54 AO56:AP56 AO58:AP58">
    <cfRule type="containsText" dxfId="2994" priority="859" operator="containsText" text="Dundee">
      <formula>NOT(ISERROR(SEARCH("Dundee",AK51)))</formula>
    </cfRule>
    <cfRule type="containsText" dxfId="2993" priority="860" operator="containsText" text="Aberdeen">
      <formula>NOT(ISERROR(SEARCH("Aberdeen",AK51)))</formula>
    </cfRule>
    <cfRule type="containsText" dxfId="2992" priority="861" operator="containsText" text="St Andrews">
      <formula>NOT(ISERROR(SEARCH("St Andrews",AK51)))</formula>
    </cfRule>
    <cfRule type="containsText" dxfId="2991" priority="862" operator="containsText" text="Strath">
      <formula>NOT(ISERROR(SEARCH("Strath",AK51)))</formula>
    </cfRule>
    <cfRule type="containsText" dxfId="2990" priority="863" operator="containsText" text="Edinburgh">
      <formula>NOT(ISERROR(SEARCH("Edinburgh",AK51)))</formula>
    </cfRule>
    <cfRule type="containsText" dxfId="2989" priority="864" operator="containsText" text="Glasgow">
      <formula>NOT(ISERROR(SEARCH("Glasgow",AK51)))</formula>
    </cfRule>
  </conditionalFormatting>
  <conditionalFormatting sqref="V62 Y62 AB62 AE62 AH62 V63:AJ63">
    <cfRule type="containsText" dxfId="2988" priority="853" operator="containsText" text="Dundee">
      <formula>NOT(ISERROR(SEARCH("Dundee",V62)))</formula>
    </cfRule>
    <cfRule type="containsText" dxfId="2987" priority="854" operator="containsText" text="Aberdeen">
      <formula>NOT(ISERROR(SEARCH("Aberdeen",V62)))</formula>
    </cfRule>
    <cfRule type="containsText" dxfId="2986" priority="855" operator="containsText" text="St Andrews">
      <formula>NOT(ISERROR(SEARCH("St Andrews",V62)))</formula>
    </cfRule>
    <cfRule type="containsText" dxfId="2985" priority="856" operator="containsText" text="Strath">
      <formula>NOT(ISERROR(SEARCH("Strath",V62)))</formula>
    </cfRule>
    <cfRule type="containsText" dxfId="2984" priority="857" operator="containsText" text="Edinburgh">
      <formula>NOT(ISERROR(SEARCH("Edinburgh",V62)))</formula>
    </cfRule>
    <cfRule type="containsText" dxfId="2983" priority="858" operator="containsText" text="Glasgow">
      <formula>NOT(ISERROR(SEARCH("Glasgow",V62)))</formula>
    </cfRule>
  </conditionalFormatting>
  <conditionalFormatting sqref="AQ36:AR36 AQ38:AR38 AQ40:AR40 AQ42:AR42 AQ44:AR44">
    <cfRule type="containsText" dxfId="2982" priority="841" operator="containsText" text="Dundee">
      <formula>NOT(ISERROR(SEARCH("Dundee",AQ36)))</formula>
    </cfRule>
    <cfRule type="containsText" dxfId="2981" priority="842" operator="containsText" text="Aberdeen">
      <formula>NOT(ISERROR(SEARCH("Aberdeen",AQ36)))</formula>
    </cfRule>
    <cfRule type="containsText" dxfId="2980" priority="843" operator="containsText" text="St Andrews">
      <formula>NOT(ISERROR(SEARCH("St Andrews",AQ36)))</formula>
    </cfRule>
    <cfRule type="containsText" dxfId="2979" priority="844" operator="containsText" text="Strath">
      <formula>NOT(ISERROR(SEARCH("Strath",AQ36)))</formula>
    </cfRule>
    <cfRule type="containsText" dxfId="2978" priority="845" operator="containsText" text="Edinburgh">
      <formula>NOT(ISERROR(SEARCH("Edinburgh",AQ36)))</formula>
    </cfRule>
    <cfRule type="containsText" dxfId="2977" priority="846" operator="containsText" text="Glasgow">
      <formula>NOT(ISERROR(SEARCH("Glasgow",AQ36)))</formula>
    </cfRule>
  </conditionalFormatting>
  <conditionalFormatting sqref="AQ52:AR52 AQ54:AR54 AQ56:AR56 AQ58:AR58 AQ60:AR60">
    <cfRule type="containsText" dxfId="2976" priority="835" operator="containsText" text="Dundee">
      <formula>NOT(ISERROR(SEARCH("Dundee",AQ52)))</formula>
    </cfRule>
    <cfRule type="containsText" dxfId="2975" priority="836" operator="containsText" text="Aberdeen">
      <formula>NOT(ISERROR(SEARCH("Aberdeen",AQ52)))</formula>
    </cfRule>
    <cfRule type="containsText" dxfId="2974" priority="837" operator="containsText" text="St Andrews">
      <formula>NOT(ISERROR(SEARCH("St Andrews",AQ52)))</formula>
    </cfRule>
    <cfRule type="containsText" dxfId="2973" priority="838" operator="containsText" text="Strath">
      <formula>NOT(ISERROR(SEARCH("Strath",AQ52)))</formula>
    </cfRule>
    <cfRule type="containsText" dxfId="2972" priority="839" operator="containsText" text="Edinburgh">
      <formula>NOT(ISERROR(SEARCH("Edinburgh",AQ52)))</formula>
    </cfRule>
    <cfRule type="containsText" dxfId="2971" priority="840" operator="containsText" text="Glasgow">
      <formula>NOT(ISERROR(SEARCH("Glasgow",AQ52)))</formula>
    </cfRule>
  </conditionalFormatting>
  <conditionalFormatting sqref="AW18:AX19 AT4:AX8 AV9:AX12 AV20:AX22 AT9:AU13 AW13:AX14 AT15:AX15 AU14 AT22:AU22 AU20:AU21 AT19:AU19 AU18 AT17:AX17 AU16:AX16">
    <cfRule type="containsText" dxfId="2970" priority="829" operator="containsText" text="Dundee">
      <formula>NOT(ISERROR(SEARCH("Dundee",AT4)))</formula>
    </cfRule>
    <cfRule type="containsText" dxfId="2969" priority="830" operator="containsText" text="Aberdeen">
      <formula>NOT(ISERROR(SEARCH("Aberdeen",AT4)))</formula>
    </cfRule>
    <cfRule type="containsText" dxfId="2968" priority="831" operator="containsText" text="St Andrews">
      <formula>NOT(ISERROR(SEARCH("St Andrews",AT4)))</formula>
    </cfRule>
    <cfRule type="containsText" dxfId="2967" priority="832" operator="containsText" text="Strath">
      <formula>NOT(ISERROR(SEARCH("Strath",AT4)))</formula>
    </cfRule>
    <cfRule type="containsText" dxfId="2966" priority="833" operator="containsText" text="Edinburgh">
      <formula>NOT(ISERROR(SEARCH("Edinburgh",AT4)))</formula>
    </cfRule>
    <cfRule type="containsText" dxfId="2965" priority="834" operator="containsText" text="Glasgow">
      <formula>NOT(ISERROR(SEARCH("Glasgow",AT4)))</formula>
    </cfRule>
  </conditionalFormatting>
  <conditionalFormatting sqref="S20 S22 S24 S26 S28">
    <cfRule type="containsText" dxfId="2964" priority="817" operator="containsText" text="Dundee">
      <formula>NOT(ISERROR(SEARCH("Dundee",S20)))</formula>
    </cfRule>
    <cfRule type="containsText" dxfId="2963" priority="818" operator="containsText" text="Aberdeen">
      <formula>NOT(ISERROR(SEARCH("Aberdeen",S20)))</formula>
    </cfRule>
    <cfRule type="containsText" dxfId="2962" priority="819" operator="containsText" text="St Andrews">
      <formula>NOT(ISERROR(SEARCH("St Andrews",S20)))</formula>
    </cfRule>
    <cfRule type="containsText" dxfId="2961" priority="820" operator="containsText" text="Strath">
      <formula>NOT(ISERROR(SEARCH("Strath",S20)))</formula>
    </cfRule>
    <cfRule type="containsText" dxfId="2960" priority="821" operator="containsText" text="Edinburgh">
      <formula>NOT(ISERROR(SEARCH("Edinburgh",S20)))</formula>
    </cfRule>
    <cfRule type="containsText" dxfId="2959" priority="822" operator="containsText" text="Glasgow">
      <formula>NOT(ISERROR(SEARCH("Glasgow",S20)))</formula>
    </cfRule>
  </conditionalFormatting>
  <conditionalFormatting sqref="S36 S38 S40 S42 S44">
    <cfRule type="containsText" dxfId="2958" priority="811" operator="containsText" text="Dundee">
      <formula>NOT(ISERROR(SEARCH("Dundee",S36)))</formula>
    </cfRule>
    <cfRule type="containsText" dxfId="2957" priority="812" operator="containsText" text="Aberdeen">
      <formula>NOT(ISERROR(SEARCH("Aberdeen",S36)))</formula>
    </cfRule>
    <cfRule type="containsText" dxfId="2956" priority="813" operator="containsText" text="St Andrews">
      <formula>NOT(ISERROR(SEARCH("St Andrews",S36)))</formula>
    </cfRule>
    <cfRule type="containsText" dxfId="2955" priority="814" operator="containsText" text="Strath">
      <formula>NOT(ISERROR(SEARCH("Strath",S36)))</formula>
    </cfRule>
    <cfRule type="containsText" dxfId="2954" priority="815" operator="containsText" text="Edinburgh">
      <formula>NOT(ISERROR(SEARCH("Edinburgh",S36)))</formula>
    </cfRule>
    <cfRule type="containsText" dxfId="2953" priority="816" operator="containsText" text="Glasgow">
      <formula>NOT(ISERROR(SEARCH("Glasgow",S36)))</formula>
    </cfRule>
  </conditionalFormatting>
  <conditionalFormatting sqref="I41:I43">
    <cfRule type="containsText" dxfId="2952" priority="799" operator="containsText" text="Dundee">
      <formula>NOT(ISERROR(SEARCH("Dundee",I41)))</formula>
    </cfRule>
    <cfRule type="containsText" dxfId="2951" priority="800" operator="containsText" text="Aberdeen">
      <formula>NOT(ISERROR(SEARCH("Aberdeen",I41)))</formula>
    </cfRule>
    <cfRule type="containsText" dxfId="2950" priority="801" operator="containsText" text="St Andrews">
      <formula>NOT(ISERROR(SEARCH("St Andrews",I41)))</formula>
    </cfRule>
    <cfRule type="containsText" dxfId="2949" priority="802" operator="containsText" text="Strath">
      <formula>NOT(ISERROR(SEARCH("Strath",I41)))</formula>
    </cfRule>
    <cfRule type="containsText" dxfId="2948" priority="803" operator="containsText" text="Edinburgh">
      <formula>NOT(ISERROR(SEARCH("Edinburgh",I41)))</formula>
    </cfRule>
    <cfRule type="containsText" dxfId="2947" priority="804" operator="containsText" text="Glasgow">
      <formula>NOT(ISERROR(SEARCH("Glasgow",I41)))</formula>
    </cfRule>
  </conditionalFormatting>
  <conditionalFormatting sqref="I41:I43">
    <cfRule type="containsText" dxfId="2946" priority="798" operator="containsText" text="Mixed">
      <formula>NOT(ISERROR(SEARCH("Mixed",I41)))</formula>
    </cfRule>
  </conditionalFormatting>
  <conditionalFormatting sqref="H41:H43">
    <cfRule type="containsText" dxfId="2945" priority="792" operator="containsText" text="Dundee">
      <formula>NOT(ISERROR(SEARCH("Dundee",H41)))</formula>
    </cfRule>
    <cfRule type="containsText" dxfId="2944" priority="793" operator="containsText" text="Aberdeen">
      <formula>NOT(ISERROR(SEARCH("Aberdeen",H41)))</formula>
    </cfRule>
    <cfRule type="containsText" dxfId="2943" priority="794" operator="containsText" text="St Andrews">
      <formula>NOT(ISERROR(SEARCH("St Andrews",H41)))</formula>
    </cfRule>
    <cfRule type="containsText" dxfId="2942" priority="795" operator="containsText" text="Strath">
      <formula>NOT(ISERROR(SEARCH("Strath",H41)))</formula>
    </cfRule>
    <cfRule type="containsText" dxfId="2941" priority="796" operator="containsText" text="Edinburgh">
      <formula>NOT(ISERROR(SEARCH("Edinburgh",H41)))</formula>
    </cfRule>
    <cfRule type="containsText" dxfId="2940" priority="797" operator="containsText" text="Glasgow">
      <formula>NOT(ISERROR(SEARCH("Glasgow",H41)))</formula>
    </cfRule>
  </conditionalFormatting>
  <conditionalFormatting sqref="H41:H43">
    <cfRule type="containsText" dxfId="2939" priority="791" operator="containsText" text="Mixed">
      <formula>NOT(ISERROR(SEARCH("Mixed",H41)))</formula>
    </cfRule>
  </conditionalFormatting>
  <conditionalFormatting sqref="P41:P43">
    <cfRule type="containsText" dxfId="2938" priority="785" operator="containsText" text="Dundee">
      <formula>NOT(ISERROR(SEARCH("Dundee",P41)))</formula>
    </cfRule>
    <cfRule type="containsText" dxfId="2937" priority="786" operator="containsText" text="Aberdeen">
      <formula>NOT(ISERROR(SEARCH("Aberdeen",P41)))</formula>
    </cfRule>
    <cfRule type="containsText" dxfId="2936" priority="787" operator="containsText" text="St Andrews">
      <formula>NOT(ISERROR(SEARCH("St Andrews",P41)))</formula>
    </cfRule>
    <cfRule type="containsText" dxfId="2935" priority="788" operator="containsText" text="Strath">
      <formula>NOT(ISERROR(SEARCH("Strath",P41)))</formula>
    </cfRule>
    <cfRule type="containsText" dxfId="2934" priority="789" operator="containsText" text="Edinburgh">
      <formula>NOT(ISERROR(SEARCH("Edinburgh",P41)))</formula>
    </cfRule>
    <cfRule type="containsText" dxfId="2933" priority="790" operator="containsText" text="Glasgow">
      <formula>NOT(ISERROR(SEARCH("Glasgow",P41)))</formula>
    </cfRule>
  </conditionalFormatting>
  <conditionalFormatting sqref="E41:G43">
    <cfRule type="containsText" dxfId="2932" priority="772" operator="containsText" text="Dundee">
      <formula>NOT(ISERROR(SEARCH("Dundee",E41)))</formula>
    </cfRule>
    <cfRule type="containsText" dxfId="2931" priority="773" operator="containsText" text="Aberdeen">
      <formula>NOT(ISERROR(SEARCH("Aberdeen",E41)))</formula>
    </cfRule>
    <cfRule type="containsText" dxfId="2930" priority="774" operator="containsText" text="St Andrews">
      <formula>NOT(ISERROR(SEARCH("St Andrews",E41)))</formula>
    </cfRule>
    <cfRule type="containsText" dxfId="2929" priority="775" operator="containsText" text="Strath">
      <formula>NOT(ISERROR(SEARCH("Strath",E41)))</formula>
    </cfRule>
    <cfRule type="containsText" dxfId="2928" priority="776" operator="containsText" text="Edinburgh">
      <formula>NOT(ISERROR(SEARCH("Edinburgh",E41)))</formula>
    </cfRule>
    <cfRule type="containsText" dxfId="2927" priority="777" operator="containsText" text="Glasgow">
      <formula>NOT(ISERROR(SEARCH("Glasgow",E41)))</formula>
    </cfRule>
  </conditionalFormatting>
  <conditionalFormatting sqref="M41:O43">
    <cfRule type="containsText" dxfId="2926" priority="766" operator="containsText" text="Dundee">
      <formula>NOT(ISERROR(SEARCH("Dundee",M41)))</formula>
    </cfRule>
    <cfRule type="containsText" dxfId="2925" priority="767" operator="containsText" text="Aberdeen">
      <formula>NOT(ISERROR(SEARCH("Aberdeen",M41)))</formula>
    </cfRule>
    <cfRule type="containsText" dxfId="2924" priority="768" operator="containsText" text="St Andrews">
      <formula>NOT(ISERROR(SEARCH("St Andrews",M41)))</formula>
    </cfRule>
    <cfRule type="containsText" dxfId="2923" priority="769" operator="containsText" text="Strath">
      <formula>NOT(ISERROR(SEARCH("Strath",M41)))</formula>
    </cfRule>
    <cfRule type="containsText" dxfId="2922" priority="770" operator="containsText" text="Edinburgh">
      <formula>NOT(ISERROR(SEARCH("Edinburgh",M41)))</formula>
    </cfRule>
    <cfRule type="containsText" dxfId="2921" priority="771" operator="containsText" text="Glasgow">
      <formula>NOT(ISERROR(SEARCH("Glasgow",M41)))</formula>
    </cfRule>
  </conditionalFormatting>
  <conditionalFormatting sqref="M41:O43">
    <cfRule type="containsText" dxfId="2920" priority="765" operator="containsText" text="Mixed">
      <formula>NOT(ISERROR(SEARCH("Mixed",M41)))</formula>
    </cfRule>
  </conditionalFormatting>
  <conditionalFormatting sqref="Q41:Q43">
    <cfRule type="containsText" dxfId="2919" priority="759" operator="containsText" text="Dundee">
      <formula>NOT(ISERROR(SEARCH("Dundee",Q41)))</formula>
    </cfRule>
    <cfRule type="containsText" dxfId="2918" priority="760" operator="containsText" text="Aberdeen">
      <formula>NOT(ISERROR(SEARCH("Aberdeen",Q41)))</formula>
    </cfRule>
    <cfRule type="containsText" dxfId="2917" priority="761" operator="containsText" text="St Andrews">
      <formula>NOT(ISERROR(SEARCH("St Andrews",Q41)))</formula>
    </cfRule>
    <cfRule type="containsText" dxfId="2916" priority="762" operator="containsText" text="Strath">
      <formula>NOT(ISERROR(SEARCH("Strath",Q41)))</formula>
    </cfRule>
    <cfRule type="containsText" dxfId="2915" priority="763" operator="containsText" text="Edinburgh">
      <formula>NOT(ISERROR(SEARCH("Edinburgh",Q41)))</formula>
    </cfRule>
    <cfRule type="containsText" dxfId="2914" priority="764" operator="containsText" text="Glasgow">
      <formula>NOT(ISERROR(SEARCH("Glasgow",Q41)))</formula>
    </cfRule>
  </conditionalFormatting>
  <conditionalFormatting sqref="AV13:AV14">
    <cfRule type="containsText" dxfId="2913" priority="753" operator="containsText" text="Dundee">
      <formula>NOT(ISERROR(SEARCH("Dundee",AV13)))</formula>
    </cfRule>
    <cfRule type="containsText" dxfId="2912" priority="754" operator="containsText" text="Aberdeen">
      <formula>NOT(ISERROR(SEARCH("Aberdeen",AV13)))</formula>
    </cfRule>
    <cfRule type="containsText" dxfId="2911" priority="755" operator="containsText" text="St Andrews">
      <formula>NOT(ISERROR(SEARCH("St Andrews",AV13)))</formula>
    </cfRule>
    <cfRule type="containsText" dxfId="2910" priority="756" operator="containsText" text="Strath">
      <formula>NOT(ISERROR(SEARCH("Strath",AV13)))</formula>
    </cfRule>
    <cfRule type="containsText" dxfId="2909" priority="757" operator="containsText" text="Edinburgh">
      <formula>NOT(ISERROR(SEARCH("Edinburgh",AV13)))</formula>
    </cfRule>
    <cfRule type="containsText" dxfId="2908" priority="758" operator="containsText" text="Glasgow">
      <formula>NOT(ISERROR(SEARCH("Glasgow",AV13)))</formula>
    </cfRule>
  </conditionalFormatting>
  <conditionalFormatting sqref="AV18:AV19">
    <cfRule type="containsText" dxfId="2907" priority="747" operator="containsText" text="Dundee">
      <formula>NOT(ISERROR(SEARCH("Dundee",AV18)))</formula>
    </cfRule>
    <cfRule type="containsText" dxfId="2906" priority="748" operator="containsText" text="Aberdeen">
      <formula>NOT(ISERROR(SEARCH("Aberdeen",AV18)))</formula>
    </cfRule>
    <cfRule type="containsText" dxfId="2905" priority="749" operator="containsText" text="St Andrews">
      <formula>NOT(ISERROR(SEARCH("St Andrews",AV18)))</formula>
    </cfRule>
    <cfRule type="containsText" dxfId="2904" priority="750" operator="containsText" text="Strath">
      <formula>NOT(ISERROR(SEARCH("Strath",AV18)))</formula>
    </cfRule>
    <cfRule type="containsText" dxfId="2903" priority="751" operator="containsText" text="Edinburgh">
      <formula>NOT(ISERROR(SEARCH("Edinburgh",AV18)))</formula>
    </cfRule>
    <cfRule type="containsText" dxfId="2902" priority="752" operator="containsText" text="Glasgow">
      <formula>NOT(ISERROR(SEARCH("Glasgow",AV18)))</formula>
    </cfRule>
  </conditionalFormatting>
  <conditionalFormatting sqref="M28:O30">
    <cfRule type="containsText" dxfId="2901" priority="689" operator="containsText" text="Dundee">
      <formula>NOT(ISERROR(SEARCH("Dundee",M28)))</formula>
    </cfRule>
    <cfRule type="containsText" dxfId="2900" priority="690" operator="containsText" text="Aberdeen">
      <formula>NOT(ISERROR(SEARCH("Aberdeen",M28)))</formula>
    </cfRule>
    <cfRule type="containsText" dxfId="2899" priority="691" operator="containsText" text="St Andrews">
      <formula>NOT(ISERROR(SEARCH("St Andrews",M28)))</formula>
    </cfRule>
    <cfRule type="containsText" dxfId="2898" priority="692" operator="containsText" text="Strath">
      <formula>NOT(ISERROR(SEARCH("Strath",M28)))</formula>
    </cfRule>
    <cfRule type="containsText" dxfId="2897" priority="693" operator="containsText" text="Edinburgh">
      <formula>NOT(ISERROR(SEARCH("Edinburgh",M28)))</formula>
    </cfRule>
    <cfRule type="containsText" dxfId="2896" priority="694" operator="containsText" text="Glasgow">
      <formula>NOT(ISERROR(SEARCH("Glasgow",M28)))</formula>
    </cfRule>
  </conditionalFormatting>
  <conditionalFormatting sqref="E28:G30">
    <cfRule type="containsText" dxfId="2895" priority="670" operator="containsText" text="Dundee">
      <formula>NOT(ISERROR(SEARCH("Dundee",E28)))</formula>
    </cfRule>
    <cfRule type="containsText" dxfId="2894" priority="671" operator="containsText" text="Aberdeen">
      <formula>NOT(ISERROR(SEARCH("Aberdeen",E28)))</formula>
    </cfRule>
    <cfRule type="containsText" dxfId="2893" priority="672" operator="containsText" text="St Andrews">
      <formula>NOT(ISERROR(SEARCH("St Andrews",E28)))</formula>
    </cfRule>
    <cfRule type="containsText" dxfId="2892" priority="673" operator="containsText" text="Strath">
      <formula>NOT(ISERROR(SEARCH("Strath",E28)))</formula>
    </cfRule>
    <cfRule type="containsText" dxfId="2891" priority="674" operator="containsText" text="Edinburgh">
      <formula>NOT(ISERROR(SEARCH("Edinburgh",E28)))</formula>
    </cfRule>
    <cfRule type="containsText" dxfId="2890" priority="675" operator="containsText" text="Glasgow">
      <formula>NOT(ISERROR(SEARCH("Glasgow",E28)))</formula>
    </cfRule>
  </conditionalFormatting>
  <conditionalFormatting sqref="E28:G30">
    <cfRule type="containsText" dxfId="2889" priority="669" operator="containsText" text="Mixed">
      <formula>NOT(ISERROR(SEARCH("Mixed",E28)))</formula>
    </cfRule>
  </conditionalFormatting>
  <conditionalFormatting sqref="M31:O31">
    <cfRule type="containsText" dxfId="2888" priority="663" operator="containsText" text="Dundee">
      <formula>NOT(ISERROR(SEARCH("Dundee",M31)))</formula>
    </cfRule>
    <cfRule type="containsText" dxfId="2887" priority="664" operator="containsText" text="Aberdeen">
      <formula>NOT(ISERROR(SEARCH("Aberdeen",M31)))</formula>
    </cfRule>
    <cfRule type="containsText" dxfId="2886" priority="665" operator="containsText" text="St Andrews">
      <formula>NOT(ISERROR(SEARCH("St Andrews",M31)))</formula>
    </cfRule>
    <cfRule type="containsText" dxfId="2885" priority="666" operator="containsText" text="Strath">
      <formula>NOT(ISERROR(SEARCH("Strath",M31)))</formula>
    </cfRule>
    <cfRule type="containsText" dxfId="2884" priority="667" operator="containsText" text="Edinburgh">
      <formula>NOT(ISERROR(SEARCH("Edinburgh",M31)))</formula>
    </cfRule>
    <cfRule type="containsText" dxfId="2883" priority="668" operator="containsText" text="Glasgow">
      <formula>NOT(ISERROR(SEARCH("Glasgow",M31)))</formula>
    </cfRule>
  </conditionalFormatting>
  <conditionalFormatting sqref="M31:O31">
    <cfRule type="containsText" dxfId="2882" priority="662" operator="containsText" text="Mixed">
      <formula>NOT(ISERROR(SEARCH("Mixed",M31)))</formula>
    </cfRule>
  </conditionalFormatting>
  <conditionalFormatting sqref="M32:O36">
    <cfRule type="containsText" dxfId="2881" priority="656" operator="containsText" text="Dundee">
      <formula>NOT(ISERROR(SEARCH("Dundee",M32)))</formula>
    </cfRule>
    <cfRule type="containsText" dxfId="2880" priority="657" operator="containsText" text="Aberdeen">
      <formula>NOT(ISERROR(SEARCH("Aberdeen",M32)))</formula>
    </cfRule>
    <cfRule type="containsText" dxfId="2879" priority="658" operator="containsText" text="St Andrews">
      <formula>NOT(ISERROR(SEARCH("St Andrews",M32)))</formula>
    </cfRule>
    <cfRule type="containsText" dxfId="2878" priority="659" operator="containsText" text="Strath">
      <formula>NOT(ISERROR(SEARCH("Strath",M32)))</formula>
    </cfRule>
    <cfRule type="containsText" dxfId="2877" priority="660" operator="containsText" text="Edinburgh">
      <formula>NOT(ISERROR(SEARCH("Edinburgh",M32)))</formula>
    </cfRule>
    <cfRule type="containsText" dxfId="2876" priority="661" operator="containsText" text="Glasgow">
      <formula>NOT(ISERROR(SEARCH("Glasgow",M32)))</formula>
    </cfRule>
  </conditionalFormatting>
  <conditionalFormatting sqref="M37:O38">
    <cfRule type="containsText" dxfId="2875" priority="650" operator="containsText" text="Dundee">
      <formula>NOT(ISERROR(SEARCH("Dundee",M37)))</formula>
    </cfRule>
    <cfRule type="containsText" dxfId="2874" priority="651" operator="containsText" text="Aberdeen">
      <formula>NOT(ISERROR(SEARCH("Aberdeen",M37)))</formula>
    </cfRule>
    <cfRule type="containsText" dxfId="2873" priority="652" operator="containsText" text="St Andrews">
      <formula>NOT(ISERROR(SEARCH("St Andrews",M37)))</formula>
    </cfRule>
    <cfRule type="containsText" dxfId="2872" priority="653" operator="containsText" text="Strath">
      <formula>NOT(ISERROR(SEARCH("Strath",M37)))</formula>
    </cfRule>
    <cfRule type="containsText" dxfId="2871" priority="654" operator="containsText" text="Edinburgh">
      <formula>NOT(ISERROR(SEARCH("Edinburgh",M37)))</formula>
    </cfRule>
    <cfRule type="containsText" dxfId="2870" priority="655" operator="containsText" text="Glasgow">
      <formula>NOT(ISERROR(SEARCH("Glasgow",M37)))</formula>
    </cfRule>
  </conditionalFormatting>
  <conditionalFormatting sqref="M37:O38">
    <cfRule type="containsText" dxfId="2869" priority="649" operator="containsText" text="Mixed">
      <formula>NOT(ISERROR(SEARCH("Mixed",M37)))</formula>
    </cfRule>
  </conditionalFormatting>
  <conditionalFormatting sqref="E31:G31">
    <cfRule type="containsText" dxfId="2868" priority="643" operator="containsText" text="Dundee">
      <formula>NOT(ISERROR(SEARCH("Dundee",E31)))</formula>
    </cfRule>
    <cfRule type="containsText" dxfId="2867" priority="644" operator="containsText" text="Aberdeen">
      <formula>NOT(ISERROR(SEARCH("Aberdeen",E31)))</formula>
    </cfRule>
    <cfRule type="containsText" dxfId="2866" priority="645" operator="containsText" text="St Andrews">
      <formula>NOT(ISERROR(SEARCH("St Andrews",E31)))</formula>
    </cfRule>
    <cfRule type="containsText" dxfId="2865" priority="646" operator="containsText" text="Strath">
      <formula>NOT(ISERROR(SEARCH("Strath",E31)))</formula>
    </cfRule>
    <cfRule type="containsText" dxfId="2864" priority="647" operator="containsText" text="Edinburgh">
      <formula>NOT(ISERROR(SEARCH("Edinburgh",E31)))</formula>
    </cfRule>
    <cfRule type="containsText" dxfId="2863" priority="648" operator="containsText" text="Glasgow">
      <formula>NOT(ISERROR(SEARCH("Glasgow",E31)))</formula>
    </cfRule>
  </conditionalFormatting>
  <conditionalFormatting sqref="E32:G36">
    <cfRule type="containsText" dxfId="2862" priority="637" operator="containsText" text="Dundee">
      <formula>NOT(ISERROR(SEARCH("Dundee",E32)))</formula>
    </cfRule>
    <cfRule type="containsText" dxfId="2861" priority="638" operator="containsText" text="Aberdeen">
      <formula>NOT(ISERROR(SEARCH("Aberdeen",E32)))</formula>
    </cfRule>
    <cfRule type="containsText" dxfId="2860" priority="639" operator="containsText" text="St Andrews">
      <formula>NOT(ISERROR(SEARCH("St Andrews",E32)))</formula>
    </cfRule>
    <cfRule type="containsText" dxfId="2859" priority="640" operator="containsText" text="Strath">
      <formula>NOT(ISERROR(SEARCH("Strath",E32)))</formula>
    </cfRule>
    <cfRule type="containsText" dxfId="2858" priority="641" operator="containsText" text="Edinburgh">
      <formula>NOT(ISERROR(SEARCH("Edinburgh",E32)))</formula>
    </cfRule>
    <cfRule type="containsText" dxfId="2857" priority="642" operator="containsText" text="Glasgow">
      <formula>NOT(ISERROR(SEARCH("Glasgow",E32)))</formula>
    </cfRule>
  </conditionalFormatting>
  <conditionalFormatting sqref="E32:G36">
    <cfRule type="containsText" dxfId="2856" priority="636" operator="containsText" text="Mixed">
      <formula>NOT(ISERROR(SEARCH("Mixed",E32)))</formula>
    </cfRule>
  </conditionalFormatting>
  <conditionalFormatting sqref="E37:G38">
    <cfRule type="containsText" dxfId="2855" priority="630" operator="containsText" text="Dundee">
      <formula>NOT(ISERROR(SEARCH("Dundee",E37)))</formula>
    </cfRule>
    <cfRule type="containsText" dxfId="2854" priority="631" operator="containsText" text="Aberdeen">
      <formula>NOT(ISERROR(SEARCH("Aberdeen",E37)))</formula>
    </cfRule>
    <cfRule type="containsText" dxfId="2853" priority="632" operator="containsText" text="St Andrews">
      <formula>NOT(ISERROR(SEARCH("St Andrews",E37)))</formula>
    </cfRule>
    <cfRule type="containsText" dxfId="2852" priority="633" operator="containsText" text="Strath">
      <formula>NOT(ISERROR(SEARCH("Strath",E37)))</formula>
    </cfRule>
    <cfRule type="containsText" dxfId="2851" priority="634" operator="containsText" text="Edinburgh">
      <formula>NOT(ISERROR(SEARCH("Edinburgh",E37)))</formula>
    </cfRule>
    <cfRule type="containsText" dxfId="2850" priority="635" operator="containsText" text="Glasgow">
      <formula>NOT(ISERROR(SEARCH("Glasgow",E37)))</formula>
    </cfRule>
  </conditionalFormatting>
  <conditionalFormatting sqref="V7:X7">
    <cfRule type="containsText" dxfId="2849" priority="624" operator="containsText" text="Dundee">
      <formula>NOT(ISERROR(SEARCH("Dundee",V7)))</formula>
    </cfRule>
    <cfRule type="containsText" dxfId="2848" priority="625" operator="containsText" text="Aberdeen">
      <formula>NOT(ISERROR(SEARCH("Aberdeen",V7)))</formula>
    </cfRule>
    <cfRule type="containsText" dxfId="2847" priority="626" operator="containsText" text="St Andrews">
      <formula>NOT(ISERROR(SEARCH("St Andrews",V7)))</formula>
    </cfRule>
    <cfRule type="containsText" dxfId="2846" priority="627" operator="containsText" text="Strath">
      <formula>NOT(ISERROR(SEARCH("Strath",V7)))</formula>
    </cfRule>
    <cfRule type="containsText" dxfId="2845" priority="628" operator="containsText" text="Edinburgh">
      <formula>NOT(ISERROR(SEARCH("Edinburgh",V7)))</formula>
    </cfRule>
    <cfRule type="containsText" dxfId="2844" priority="629" operator="containsText" text="Glasgow">
      <formula>NOT(ISERROR(SEARCH("Glasgow",V7)))</formula>
    </cfRule>
  </conditionalFormatting>
  <conditionalFormatting sqref="V7:X7">
    <cfRule type="cellIs" dxfId="2843" priority="623" operator="equal">
      <formula>0</formula>
    </cfRule>
  </conditionalFormatting>
  <conditionalFormatting sqref="V9:X9">
    <cfRule type="containsText" dxfId="2842" priority="617" operator="containsText" text="Dundee">
      <formula>NOT(ISERROR(SEARCH("Dundee",V9)))</formula>
    </cfRule>
    <cfRule type="containsText" dxfId="2841" priority="618" operator="containsText" text="Aberdeen">
      <formula>NOT(ISERROR(SEARCH("Aberdeen",V9)))</formula>
    </cfRule>
    <cfRule type="containsText" dxfId="2840" priority="619" operator="containsText" text="St Andrews">
      <formula>NOT(ISERROR(SEARCH("St Andrews",V9)))</formula>
    </cfRule>
    <cfRule type="containsText" dxfId="2839" priority="620" operator="containsText" text="Strath">
      <formula>NOT(ISERROR(SEARCH("Strath",V9)))</formula>
    </cfRule>
    <cfRule type="containsText" dxfId="2838" priority="621" operator="containsText" text="Edinburgh">
      <formula>NOT(ISERROR(SEARCH("Edinburgh",V9)))</formula>
    </cfRule>
    <cfRule type="containsText" dxfId="2837" priority="622" operator="containsText" text="Glasgow">
      <formula>NOT(ISERROR(SEARCH("Glasgow",V9)))</formula>
    </cfRule>
  </conditionalFormatting>
  <conditionalFormatting sqref="V9:X9">
    <cfRule type="cellIs" dxfId="2836" priority="616" operator="equal">
      <formula>0</formula>
    </cfRule>
  </conditionalFormatting>
  <conditionalFormatting sqref="V11:X11">
    <cfRule type="containsText" dxfId="2835" priority="610" operator="containsText" text="Dundee">
      <formula>NOT(ISERROR(SEARCH("Dundee",V11)))</formula>
    </cfRule>
    <cfRule type="containsText" dxfId="2834" priority="611" operator="containsText" text="Aberdeen">
      <formula>NOT(ISERROR(SEARCH("Aberdeen",V11)))</formula>
    </cfRule>
    <cfRule type="containsText" dxfId="2833" priority="612" operator="containsText" text="St Andrews">
      <formula>NOT(ISERROR(SEARCH("St Andrews",V11)))</formula>
    </cfRule>
    <cfRule type="containsText" dxfId="2832" priority="613" operator="containsText" text="Strath">
      <formula>NOT(ISERROR(SEARCH("Strath",V11)))</formula>
    </cfRule>
    <cfRule type="containsText" dxfId="2831" priority="614" operator="containsText" text="Edinburgh">
      <formula>NOT(ISERROR(SEARCH("Edinburgh",V11)))</formula>
    </cfRule>
    <cfRule type="containsText" dxfId="2830" priority="615" operator="containsText" text="Glasgow">
      <formula>NOT(ISERROR(SEARCH("Glasgow",V11)))</formula>
    </cfRule>
  </conditionalFormatting>
  <conditionalFormatting sqref="V11:X11">
    <cfRule type="cellIs" dxfId="2829" priority="609" operator="equal">
      <formula>0</formula>
    </cfRule>
  </conditionalFormatting>
  <conditionalFormatting sqref="V13:X13">
    <cfRule type="containsText" dxfId="2828" priority="603" operator="containsText" text="Dundee">
      <formula>NOT(ISERROR(SEARCH("Dundee",V13)))</formula>
    </cfRule>
    <cfRule type="containsText" dxfId="2827" priority="604" operator="containsText" text="Aberdeen">
      <formula>NOT(ISERROR(SEARCH("Aberdeen",V13)))</formula>
    </cfRule>
    <cfRule type="containsText" dxfId="2826" priority="605" operator="containsText" text="St Andrews">
      <formula>NOT(ISERROR(SEARCH("St Andrews",V13)))</formula>
    </cfRule>
    <cfRule type="containsText" dxfId="2825" priority="606" operator="containsText" text="Strath">
      <formula>NOT(ISERROR(SEARCH("Strath",V13)))</formula>
    </cfRule>
    <cfRule type="containsText" dxfId="2824" priority="607" operator="containsText" text="Edinburgh">
      <formula>NOT(ISERROR(SEARCH("Edinburgh",V13)))</formula>
    </cfRule>
    <cfRule type="containsText" dxfId="2823" priority="608" operator="containsText" text="Glasgow">
      <formula>NOT(ISERROR(SEARCH("Glasgow",V13)))</formula>
    </cfRule>
  </conditionalFormatting>
  <conditionalFormatting sqref="V13:X13">
    <cfRule type="cellIs" dxfId="2822" priority="602" operator="equal">
      <formula>0</formula>
    </cfRule>
  </conditionalFormatting>
  <conditionalFormatting sqref="Y5:AA5">
    <cfRule type="containsText" dxfId="2821" priority="596" operator="containsText" text="Dundee">
      <formula>NOT(ISERROR(SEARCH("Dundee",Y5)))</formula>
    </cfRule>
    <cfRule type="containsText" dxfId="2820" priority="597" operator="containsText" text="Aberdeen">
      <formula>NOT(ISERROR(SEARCH("Aberdeen",Y5)))</formula>
    </cfRule>
    <cfRule type="containsText" dxfId="2819" priority="598" operator="containsText" text="St Andrews">
      <formula>NOT(ISERROR(SEARCH("St Andrews",Y5)))</formula>
    </cfRule>
    <cfRule type="containsText" dxfId="2818" priority="599" operator="containsText" text="Strath">
      <formula>NOT(ISERROR(SEARCH("Strath",Y5)))</formula>
    </cfRule>
    <cfRule type="containsText" dxfId="2817" priority="600" operator="containsText" text="Edinburgh">
      <formula>NOT(ISERROR(SEARCH("Edinburgh",Y5)))</formula>
    </cfRule>
    <cfRule type="containsText" dxfId="2816" priority="601" operator="containsText" text="Glasgow">
      <formula>NOT(ISERROR(SEARCH("Glasgow",Y5)))</formula>
    </cfRule>
  </conditionalFormatting>
  <conditionalFormatting sqref="Y5:AA5">
    <cfRule type="cellIs" dxfId="2815" priority="595" operator="equal">
      <formula>0</formula>
    </cfRule>
  </conditionalFormatting>
  <conditionalFormatting sqref="Y9:AA9">
    <cfRule type="containsText" dxfId="2814" priority="589" operator="containsText" text="Dundee">
      <formula>NOT(ISERROR(SEARCH("Dundee",Y9)))</formula>
    </cfRule>
    <cfRule type="containsText" dxfId="2813" priority="590" operator="containsText" text="Aberdeen">
      <formula>NOT(ISERROR(SEARCH("Aberdeen",Y9)))</formula>
    </cfRule>
    <cfRule type="containsText" dxfId="2812" priority="591" operator="containsText" text="St Andrews">
      <formula>NOT(ISERROR(SEARCH("St Andrews",Y9)))</formula>
    </cfRule>
    <cfRule type="containsText" dxfId="2811" priority="592" operator="containsText" text="Strath">
      <formula>NOT(ISERROR(SEARCH("Strath",Y9)))</formula>
    </cfRule>
    <cfRule type="containsText" dxfId="2810" priority="593" operator="containsText" text="Edinburgh">
      <formula>NOT(ISERROR(SEARCH("Edinburgh",Y9)))</formula>
    </cfRule>
    <cfRule type="containsText" dxfId="2809" priority="594" operator="containsText" text="Glasgow">
      <formula>NOT(ISERROR(SEARCH("Glasgow",Y9)))</formula>
    </cfRule>
  </conditionalFormatting>
  <conditionalFormatting sqref="Y9:AA9">
    <cfRule type="cellIs" dxfId="2808" priority="588" operator="equal">
      <formula>0</formula>
    </cfRule>
  </conditionalFormatting>
  <conditionalFormatting sqref="Y11:AA11">
    <cfRule type="containsText" dxfId="2807" priority="582" operator="containsText" text="Dundee">
      <formula>NOT(ISERROR(SEARCH("Dundee",Y11)))</formula>
    </cfRule>
    <cfRule type="containsText" dxfId="2806" priority="583" operator="containsText" text="Aberdeen">
      <formula>NOT(ISERROR(SEARCH("Aberdeen",Y11)))</formula>
    </cfRule>
    <cfRule type="containsText" dxfId="2805" priority="584" operator="containsText" text="St Andrews">
      <formula>NOT(ISERROR(SEARCH("St Andrews",Y11)))</formula>
    </cfRule>
    <cfRule type="containsText" dxfId="2804" priority="585" operator="containsText" text="Strath">
      <formula>NOT(ISERROR(SEARCH("Strath",Y11)))</formula>
    </cfRule>
    <cfRule type="containsText" dxfId="2803" priority="586" operator="containsText" text="Edinburgh">
      <formula>NOT(ISERROR(SEARCH("Edinburgh",Y11)))</formula>
    </cfRule>
    <cfRule type="containsText" dxfId="2802" priority="587" operator="containsText" text="Glasgow">
      <formula>NOT(ISERROR(SEARCH("Glasgow",Y11)))</formula>
    </cfRule>
  </conditionalFormatting>
  <conditionalFormatting sqref="Y11:AA11">
    <cfRule type="cellIs" dxfId="2801" priority="581" operator="equal">
      <formula>0</formula>
    </cfRule>
  </conditionalFormatting>
  <conditionalFormatting sqref="Y13:AA13">
    <cfRule type="containsText" dxfId="2800" priority="575" operator="containsText" text="Dundee">
      <formula>NOT(ISERROR(SEARCH("Dundee",Y13)))</formula>
    </cfRule>
    <cfRule type="containsText" dxfId="2799" priority="576" operator="containsText" text="Aberdeen">
      <formula>NOT(ISERROR(SEARCH("Aberdeen",Y13)))</formula>
    </cfRule>
    <cfRule type="containsText" dxfId="2798" priority="577" operator="containsText" text="St Andrews">
      <formula>NOT(ISERROR(SEARCH("St Andrews",Y13)))</formula>
    </cfRule>
    <cfRule type="containsText" dxfId="2797" priority="578" operator="containsText" text="Strath">
      <formula>NOT(ISERROR(SEARCH("Strath",Y13)))</formula>
    </cfRule>
    <cfRule type="containsText" dxfId="2796" priority="579" operator="containsText" text="Edinburgh">
      <formula>NOT(ISERROR(SEARCH("Edinburgh",Y13)))</formula>
    </cfRule>
    <cfRule type="containsText" dxfId="2795" priority="580" operator="containsText" text="Glasgow">
      <formula>NOT(ISERROR(SEARCH("Glasgow",Y13)))</formula>
    </cfRule>
  </conditionalFormatting>
  <conditionalFormatting sqref="Y13:AA13">
    <cfRule type="cellIs" dxfId="2794" priority="574" operator="equal">
      <formula>0</formula>
    </cfRule>
  </conditionalFormatting>
  <conditionalFormatting sqref="AB5:AD5">
    <cfRule type="containsText" dxfId="2793" priority="568" operator="containsText" text="Dundee">
      <formula>NOT(ISERROR(SEARCH("Dundee",AB5)))</formula>
    </cfRule>
    <cfRule type="containsText" dxfId="2792" priority="569" operator="containsText" text="Aberdeen">
      <formula>NOT(ISERROR(SEARCH("Aberdeen",AB5)))</formula>
    </cfRule>
    <cfRule type="containsText" dxfId="2791" priority="570" operator="containsText" text="St Andrews">
      <formula>NOT(ISERROR(SEARCH("St Andrews",AB5)))</formula>
    </cfRule>
    <cfRule type="containsText" dxfId="2790" priority="571" operator="containsText" text="Strath">
      <formula>NOT(ISERROR(SEARCH("Strath",AB5)))</formula>
    </cfRule>
    <cfRule type="containsText" dxfId="2789" priority="572" operator="containsText" text="Edinburgh">
      <formula>NOT(ISERROR(SEARCH("Edinburgh",AB5)))</formula>
    </cfRule>
    <cfRule type="containsText" dxfId="2788" priority="573" operator="containsText" text="Glasgow">
      <formula>NOT(ISERROR(SEARCH("Glasgow",AB5)))</formula>
    </cfRule>
  </conditionalFormatting>
  <conditionalFormatting sqref="AB5:AD5">
    <cfRule type="cellIs" dxfId="2787" priority="567" operator="equal">
      <formula>0</formula>
    </cfRule>
  </conditionalFormatting>
  <conditionalFormatting sqref="AB7:AD7">
    <cfRule type="containsText" dxfId="2786" priority="561" operator="containsText" text="Dundee">
      <formula>NOT(ISERROR(SEARCH("Dundee",AB7)))</formula>
    </cfRule>
    <cfRule type="containsText" dxfId="2785" priority="562" operator="containsText" text="Aberdeen">
      <formula>NOT(ISERROR(SEARCH("Aberdeen",AB7)))</formula>
    </cfRule>
    <cfRule type="containsText" dxfId="2784" priority="563" operator="containsText" text="St Andrews">
      <formula>NOT(ISERROR(SEARCH("St Andrews",AB7)))</formula>
    </cfRule>
    <cfRule type="containsText" dxfId="2783" priority="564" operator="containsText" text="Strath">
      <formula>NOT(ISERROR(SEARCH("Strath",AB7)))</formula>
    </cfRule>
    <cfRule type="containsText" dxfId="2782" priority="565" operator="containsText" text="Edinburgh">
      <formula>NOT(ISERROR(SEARCH("Edinburgh",AB7)))</formula>
    </cfRule>
    <cfRule type="containsText" dxfId="2781" priority="566" operator="containsText" text="Glasgow">
      <formula>NOT(ISERROR(SEARCH("Glasgow",AB7)))</formula>
    </cfRule>
  </conditionalFormatting>
  <conditionalFormatting sqref="AB7:AD7">
    <cfRule type="cellIs" dxfId="2780" priority="560" operator="equal">
      <formula>0</formula>
    </cfRule>
  </conditionalFormatting>
  <conditionalFormatting sqref="AB11:AD11">
    <cfRule type="containsText" dxfId="2779" priority="554" operator="containsText" text="Dundee">
      <formula>NOT(ISERROR(SEARCH("Dundee",AB11)))</formula>
    </cfRule>
    <cfRule type="containsText" dxfId="2778" priority="555" operator="containsText" text="Aberdeen">
      <formula>NOT(ISERROR(SEARCH("Aberdeen",AB11)))</formula>
    </cfRule>
    <cfRule type="containsText" dxfId="2777" priority="556" operator="containsText" text="St Andrews">
      <formula>NOT(ISERROR(SEARCH("St Andrews",AB11)))</formula>
    </cfRule>
    <cfRule type="containsText" dxfId="2776" priority="557" operator="containsText" text="Strath">
      <formula>NOT(ISERROR(SEARCH("Strath",AB11)))</formula>
    </cfRule>
    <cfRule type="containsText" dxfId="2775" priority="558" operator="containsText" text="Edinburgh">
      <formula>NOT(ISERROR(SEARCH("Edinburgh",AB11)))</formula>
    </cfRule>
    <cfRule type="containsText" dxfId="2774" priority="559" operator="containsText" text="Glasgow">
      <formula>NOT(ISERROR(SEARCH("Glasgow",AB11)))</formula>
    </cfRule>
  </conditionalFormatting>
  <conditionalFormatting sqref="AB11:AD11">
    <cfRule type="cellIs" dxfId="2773" priority="553" operator="equal">
      <formula>0</formula>
    </cfRule>
  </conditionalFormatting>
  <conditionalFormatting sqref="AB13:AD13">
    <cfRule type="containsText" dxfId="2772" priority="547" operator="containsText" text="Dundee">
      <formula>NOT(ISERROR(SEARCH("Dundee",AB13)))</formula>
    </cfRule>
    <cfRule type="containsText" dxfId="2771" priority="548" operator="containsText" text="Aberdeen">
      <formula>NOT(ISERROR(SEARCH("Aberdeen",AB13)))</formula>
    </cfRule>
    <cfRule type="containsText" dxfId="2770" priority="549" operator="containsText" text="St Andrews">
      <formula>NOT(ISERROR(SEARCH("St Andrews",AB13)))</formula>
    </cfRule>
    <cfRule type="containsText" dxfId="2769" priority="550" operator="containsText" text="Strath">
      <formula>NOT(ISERROR(SEARCH("Strath",AB13)))</formula>
    </cfRule>
    <cfRule type="containsText" dxfId="2768" priority="551" operator="containsText" text="Edinburgh">
      <formula>NOT(ISERROR(SEARCH("Edinburgh",AB13)))</formula>
    </cfRule>
    <cfRule type="containsText" dxfId="2767" priority="552" operator="containsText" text="Glasgow">
      <formula>NOT(ISERROR(SEARCH("Glasgow",AB13)))</formula>
    </cfRule>
  </conditionalFormatting>
  <conditionalFormatting sqref="AB13:AD13">
    <cfRule type="cellIs" dxfId="2766" priority="546" operator="equal">
      <formula>0</formula>
    </cfRule>
  </conditionalFormatting>
  <conditionalFormatting sqref="AE5:AG5">
    <cfRule type="containsText" dxfId="2765" priority="540" operator="containsText" text="Dundee">
      <formula>NOT(ISERROR(SEARCH("Dundee",AE5)))</formula>
    </cfRule>
    <cfRule type="containsText" dxfId="2764" priority="541" operator="containsText" text="Aberdeen">
      <formula>NOT(ISERROR(SEARCH("Aberdeen",AE5)))</formula>
    </cfRule>
    <cfRule type="containsText" dxfId="2763" priority="542" operator="containsText" text="St Andrews">
      <formula>NOT(ISERROR(SEARCH("St Andrews",AE5)))</formula>
    </cfRule>
    <cfRule type="containsText" dxfId="2762" priority="543" operator="containsText" text="Strath">
      <formula>NOT(ISERROR(SEARCH("Strath",AE5)))</formula>
    </cfRule>
    <cfRule type="containsText" dxfId="2761" priority="544" operator="containsText" text="Edinburgh">
      <formula>NOT(ISERROR(SEARCH("Edinburgh",AE5)))</formula>
    </cfRule>
    <cfRule type="containsText" dxfId="2760" priority="545" operator="containsText" text="Glasgow">
      <formula>NOT(ISERROR(SEARCH("Glasgow",AE5)))</formula>
    </cfRule>
  </conditionalFormatting>
  <conditionalFormatting sqref="AE5:AG5">
    <cfRule type="cellIs" dxfId="2759" priority="539" operator="equal">
      <formula>0</formula>
    </cfRule>
  </conditionalFormatting>
  <conditionalFormatting sqref="AE7:AG7">
    <cfRule type="containsText" dxfId="2758" priority="533" operator="containsText" text="Dundee">
      <formula>NOT(ISERROR(SEARCH("Dundee",AE7)))</formula>
    </cfRule>
    <cfRule type="containsText" dxfId="2757" priority="534" operator="containsText" text="Aberdeen">
      <formula>NOT(ISERROR(SEARCH("Aberdeen",AE7)))</formula>
    </cfRule>
    <cfRule type="containsText" dxfId="2756" priority="535" operator="containsText" text="St Andrews">
      <formula>NOT(ISERROR(SEARCH("St Andrews",AE7)))</formula>
    </cfRule>
    <cfRule type="containsText" dxfId="2755" priority="536" operator="containsText" text="Strath">
      <formula>NOT(ISERROR(SEARCH("Strath",AE7)))</formula>
    </cfRule>
    <cfRule type="containsText" dxfId="2754" priority="537" operator="containsText" text="Edinburgh">
      <formula>NOT(ISERROR(SEARCH("Edinburgh",AE7)))</formula>
    </cfRule>
    <cfRule type="containsText" dxfId="2753" priority="538" operator="containsText" text="Glasgow">
      <formula>NOT(ISERROR(SEARCH("Glasgow",AE7)))</formula>
    </cfRule>
  </conditionalFormatting>
  <conditionalFormatting sqref="AE7:AG7">
    <cfRule type="cellIs" dxfId="2752" priority="532" operator="equal">
      <formula>0</formula>
    </cfRule>
  </conditionalFormatting>
  <conditionalFormatting sqref="AE9:AG9">
    <cfRule type="containsText" dxfId="2751" priority="526" operator="containsText" text="Dundee">
      <formula>NOT(ISERROR(SEARCH("Dundee",AE9)))</formula>
    </cfRule>
    <cfRule type="containsText" dxfId="2750" priority="527" operator="containsText" text="Aberdeen">
      <formula>NOT(ISERROR(SEARCH("Aberdeen",AE9)))</formula>
    </cfRule>
    <cfRule type="containsText" dxfId="2749" priority="528" operator="containsText" text="St Andrews">
      <formula>NOT(ISERROR(SEARCH("St Andrews",AE9)))</formula>
    </cfRule>
    <cfRule type="containsText" dxfId="2748" priority="529" operator="containsText" text="Strath">
      <formula>NOT(ISERROR(SEARCH("Strath",AE9)))</formula>
    </cfRule>
    <cfRule type="containsText" dxfId="2747" priority="530" operator="containsText" text="Edinburgh">
      <formula>NOT(ISERROR(SEARCH("Edinburgh",AE9)))</formula>
    </cfRule>
    <cfRule type="containsText" dxfId="2746" priority="531" operator="containsText" text="Glasgow">
      <formula>NOT(ISERROR(SEARCH("Glasgow",AE9)))</formula>
    </cfRule>
  </conditionalFormatting>
  <conditionalFormatting sqref="AE9:AG9">
    <cfRule type="cellIs" dxfId="2745" priority="525" operator="equal">
      <formula>0</formula>
    </cfRule>
  </conditionalFormatting>
  <conditionalFormatting sqref="AE13:AG13">
    <cfRule type="containsText" dxfId="2744" priority="519" operator="containsText" text="Dundee">
      <formula>NOT(ISERROR(SEARCH("Dundee",AE13)))</formula>
    </cfRule>
    <cfRule type="containsText" dxfId="2743" priority="520" operator="containsText" text="Aberdeen">
      <formula>NOT(ISERROR(SEARCH("Aberdeen",AE13)))</formula>
    </cfRule>
    <cfRule type="containsText" dxfId="2742" priority="521" operator="containsText" text="St Andrews">
      <formula>NOT(ISERROR(SEARCH("St Andrews",AE13)))</formula>
    </cfRule>
    <cfRule type="containsText" dxfId="2741" priority="522" operator="containsText" text="Strath">
      <formula>NOT(ISERROR(SEARCH("Strath",AE13)))</formula>
    </cfRule>
    <cfRule type="containsText" dxfId="2740" priority="523" operator="containsText" text="Edinburgh">
      <formula>NOT(ISERROR(SEARCH("Edinburgh",AE13)))</formula>
    </cfRule>
    <cfRule type="containsText" dxfId="2739" priority="524" operator="containsText" text="Glasgow">
      <formula>NOT(ISERROR(SEARCH("Glasgow",AE13)))</formula>
    </cfRule>
  </conditionalFormatting>
  <conditionalFormatting sqref="AE13:AG13">
    <cfRule type="cellIs" dxfId="2738" priority="518" operator="equal">
      <formula>0</formula>
    </cfRule>
  </conditionalFormatting>
  <conditionalFormatting sqref="AH5:AJ5">
    <cfRule type="containsText" dxfId="2737" priority="512" operator="containsText" text="Dundee">
      <formula>NOT(ISERROR(SEARCH("Dundee",AH5)))</formula>
    </cfRule>
    <cfRule type="containsText" dxfId="2736" priority="513" operator="containsText" text="Aberdeen">
      <formula>NOT(ISERROR(SEARCH("Aberdeen",AH5)))</formula>
    </cfRule>
    <cfRule type="containsText" dxfId="2735" priority="514" operator="containsText" text="St Andrews">
      <formula>NOT(ISERROR(SEARCH("St Andrews",AH5)))</formula>
    </cfRule>
    <cfRule type="containsText" dxfId="2734" priority="515" operator="containsText" text="Strath">
      <formula>NOT(ISERROR(SEARCH("Strath",AH5)))</formula>
    </cfRule>
    <cfRule type="containsText" dxfId="2733" priority="516" operator="containsText" text="Edinburgh">
      <formula>NOT(ISERROR(SEARCH("Edinburgh",AH5)))</formula>
    </cfRule>
    <cfRule type="containsText" dxfId="2732" priority="517" operator="containsText" text="Glasgow">
      <formula>NOT(ISERROR(SEARCH("Glasgow",AH5)))</formula>
    </cfRule>
  </conditionalFormatting>
  <conditionalFormatting sqref="AH5:AJ5">
    <cfRule type="cellIs" dxfId="2731" priority="511" operator="equal">
      <formula>0</formula>
    </cfRule>
  </conditionalFormatting>
  <conditionalFormatting sqref="AH7:AJ7">
    <cfRule type="containsText" dxfId="2730" priority="505" operator="containsText" text="Dundee">
      <formula>NOT(ISERROR(SEARCH("Dundee",AH7)))</formula>
    </cfRule>
    <cfRule type="containsText" dxfId="2729" priority="506" operator="containsText" text="Aberdeen">
      <formula>NOT(ISERROR(SEARCH("Aberdeen",AH7)))</formula>
    </cfRule>
    <cfRule type="containsText" dxfId="2728" priority="507" operator="containsText" text="St Andrews">
      <formula>NOT(ISERROR(SEARCH("St Andrews",AH7)))</formula>
    </cfRule>
    <cfRule type="containsText" dxfId="2727" priority="508" operator="containsText" text="Strath">
      <formula>NOT(ISERROR(SEARCH("Strath",AH7)))</formula>
    </cfRule>
    <cfRule type="containsText" dxfId="2726" priority="509" operator="containsText" text="Edinburgh">
      <formula>NOT(ISERROR(SEARCH("Edinburgh",AH7)))</formula>
    </cfRule>
    <cfRule type="containsText" dxfId="2725" priority="510" operator="containsText" text="Glasgow">
      <formula>NOT(ISERROR(SEARCH("Glasgow",AH7)))</formula>
    </cfRule>
  </conditionalFormatting>
  <conditionalFormatting sqref="AH7:AJ7">
    <cfRule type="cellIs" dxfId="2724" priority="504" operator="equal">
      <formula>0</formula>
    </cfRule>
  </conditionalFormatting>
  <conditionalFormatting sqref="AH9:AJ9">
    <cfRule type="containsText" dxfId="2723" priority="498" operator="containsText" text="Dundee">
      <formula>NOT(ISERROR(SEARCH("Dundee",AH9)))</formula>
    </cfRule>
    <cfRule type="containsText" dxfId="2722" priority="499" operator="containsText" text="Aberdeen">
      <formula>NOT(ISERROR(SEARCH("Aberdeen",AH9)))</formula>
    </cfRule>
    <cfRule type="containsText" dxfId="2721" priority="500" operator="containsText" text="St Andrews">
      <formula>NOT(ISERROR(SEARCH("St Andrews",AH9)))</formula>
    </cfRule>
    <cfRule type="containsText" dxfId="2720" priority="501" operator="containsText" text="Strath">
      <formula>NOT(ISERROR(SEARCH("Strath",AH9)))</formula>
    </cfRule>
    <cfRule type="containsText" dxfId="2719" priority="502" operator="containsText" text="Edinburgh">
      <formula>NOT(ISERROR(SEARCH("Edinburgh",AH9)))</formula>
    </cfRule>
    <cfRule type="containsText" dxfId="2718" priority="503" operator="containsText" text="Glasgow">
      <formula>NOT(ISERROR(SEARCH("Glasgow",AH9)))</formula>
    </cfRule>
  </conditionalFormatting>
  <conditionalFormatting sqref="AH9:AJ9">
    <cfRule type="cellIs" dxfId="2717" priority="497" operator="equal">
      <formula>0</formula>
    </cfRule>
  </conditionalFormatting>
  <conditionalFormatting sqref="AH11:AJ11">
    <cfRule type="containsText" dxfId="2716" priority="491" operator="containsText" text="Dundee">
      <formula>NOT(ISERROR(SEARCH("Dundee",AH11)))</formula>
    </cfRule>
    <cfRule type="containsText" dxfId="2715" priority="492" operator="containsText" text="Aberdeen">
      <formula>NOT(ISERROR(SEARCH("Aberdeen",AH11)))</formula>
    </cfRule>
    <cfRule type="containsText" dxfId="2714" priority="493" operator="containsText" text="St Andrews">
      <formula>NOT(ISERROR(SEARCH("St Andrews",AH11)))</formula>
    </cfRule>
    <cfRule type="containsText" dxfId="2713" priority="494" operator="containsText" text="Strath">
      <formula>NOT(ISERROR(SEARCH("Strath",AH11)))</formula>
    </cfRule>
    <cfRule type="containsText" dxfId="2712" priority="495" operator="containsText" text="Edinburgh">
      <formula>NOT(ISERROR(SEARCH("Edinburgh",AH11)))</formula>
    </cfRule>
    <cfRule type="containsText" dxfId="2711" priority="496" operator="containsText" text="Glasgow">
      <formula>NOT(ISERROR(SEARCH("Glasgow",AH11)))</formula>
    </cfRule>
  </conditionalFormatting>
  <conditionalFormatting sqref="AH11:AJ11">
    <cfRule type="cellIs" dxfId="2710" priority="490" operator="equal">
      <formula>0</formula>
    </cfRule>
  </conditionalFormatting>
  <conditionalFormatting sqref="V23:X23">
    <cfRule type="containsText" dxfId="2709" priority="484" operator="containsText" text="Dundee">
      <formula>NOT(ISERROR(SEARCH("Dundee",V23)))</formula>
    </cfRule>
    <cfRule type="containsText" dxfId="2708" priority="485" operator="containsText" text="Aberdeen">
      <formula>NOT(ISERROR(SEARCH("Aberdeen",V23)))</formula>
    </cfRule>
    <cfRule type="containsText" dxfId="2707" priority="486" operator="containsText" text="St Andrews">
      <formula>NOT(ISERROR(SEARCH("St Andrews",V23)))</formula>
    </cfRule>
    <cfRule type="containsText" dxfId="2706" priority="487" operator="containsText" text="Strath">
      <formula>NOT(ISERROR(SEARCH("Strath",V23)))</formula>
    </cfRule>
    <cfRule type="containsText" dxfId="2705" priority="488" operator="containsText" text="Edinburgh">
      <formula>NOT(ISERROR(SEARCH("Edinburgh",V23)))</formula>
    </cfRule>
    <cfRule type="containsText" dxfId="2704" priority="489" operator="containsText" text="Glasgow">
      <formula>NOT(ISERROR(SEARCH("Glasgow",V23)))</formula>
    </cfRule>
  </conditionalFormatting>
  <conditionalFormatting sqref="V23:X23">
    <cfRule type="cellIs" dxfId="2703" priority="483" operator="equal">
      <formula>0</formula>
    </cfRule>
  </conditionalFormatting>
  <conditionalFormatting sqref="V25:X25">
    <cfRule type="containsText" dxfId="2702" priority="477" operator="containsText" text="Dundee">
      <formula>NOT(ISERROR(SEARCH("Dundee",V25)))</formula>
    </cfRule>
    <cfRule type="containsText" dxfId="2701" priority="478" operator="containsText" text="Aberdeen">
      <formula>NOT(ISERROR(SEARCH("Aberdeen",V25)))</formula>
    </cfRule>
    <cfRule type="containsText" dxfId="2700" priority="479" operator="containsText" text="St Andrews">
      <formula>NOT(ISERROR(SEARCH("St Andrews",V25)))</formula>
    </cfRule>
    <cfRule type="containsText" dxfId="2699" priority="480" operator="containsText" text="Strath">
      <formula>NOT(ISERROR(SEARCH("Strath",V25)))</formula>
    </cfRule>
    <cfRule type="containsText" dxfId="2698" priority="481" operator="containsText" text="Edinburgh">
      <formula>NOT(ISERROR(SEARCH("Edinburgh",V25)))</formula>
    </cfRule>
    <cfRule type="containsText" dxfId="2697" priority="482" operator="containsText" text="Glasgow">
      <formula>NOT(ISERROR(SEARCH("Glasgow",V25)))</formula>
    </cfRule>
  </conditionalFormatting>
  <conditionalFormatting sqref="V25:X25">
    <cfRule type="cellIs" dxfId="2696" priority="476" operator="equal">
      <formula>0</formula>
    </cfRule>
  </conditionalFormatting>
  <conditionalFormatting sqref="V27:X27">
    <cfRule type="containsText" dxfId="2695" priority="470" operator="containsText" text="Dundee">
      <formula>NOT(ISERROR(SEARCH("Dundee",V27)))</formula>
    </cfRule>
    <cfRule type="containsText" dxfId="2694" priority="471" operator="containsText" text="Aberdeen">
      <formula>NOT(ISERROR(SEARCH("Aberdeen",V27)))</formula>
    </cfRule>
    <cfRule type="containsText" dxfId="2693" priority="472" operator="containsText" text="St Andrews">
      <formula>NOT(ISERROR(SEARCH("St Andrews",V27)))</formula>
    </cfRule>
    <cfRule type="containsText" dxfId="2692" priority="473" operator="containsText" text="Strath">
      <formula>NOT(ISERROR(SEARCH("Strath",V27)))</formula>
    </cfRule>
    <cfRule type="containsText" dxfId="2691" priority="474" operator="containsText" text="Edinburgh">
      <formula>NOT(ISERROR(SEARCH("Edinburgh",V27)))</formula>
    </cfRule>
    <cfRule type="containsText" dxfId="2690" priority="475" operator="containsText" text="Glasgow">
      <formula>NOT(ISERROR(SEARCH("Glasgow",V27)))</formula>
    </cfRule>
  </conditionalFormatting>
  <conditionalFormatting sqref="V27:X27">
    <cfRule type="cellIs" dxfId="2689" priority="469" operator="equal">
      <formula>0</formula>
    </cfRule>
  </conditionalFormatting>
  <conditionalFormatting sqref="V29:X29">
    <cfRule type="containsText" dxfId="2688" priority="463" operator="containsText" text="Dundee">
      <formula>NOT(ISERROR(SEARCH("Dundee",V29)))</formula>
    </cfRule>
    <cfRule type="containsText" dxfId="2687" priority="464" operator="containsText" text="Aberdeen">
      <formula>NOT(ISERROR(SEARCH("Aberdeen",V29)))</formula>
    </cfRule>
    <cfRule type="containsText" dxfId="2686" priority="465" operator="containsText" text="St Andrews">
      <formula>NOT(ISERROR(SEARCH("St Andrews",V29)))</formula>
    </cfRule>
    <cfRule type="containsText" dxfId="2685" priority="466" operator="containsText" text="Strath">
      <formula>NOT(ISERROR(SEARCH("Strath",V29)))</formula>
    </cfRule>
    <cfRule type="containsText" dxfId="2684" priority="467" operator="containsText" text="Edinburgh">
      <formula>NOT(ISERROR(SEARCH("Edinburgh",V29)))</formula>
    </cfRule>
    <cfRule type="containsText" dxfId="2683" priority="468" operator="containsText" text="Glasgow">
      <formula>NOT(ISERROR(SEARCH("Glasgow",V29)))</formula>
    </cfRule>
  </conditionalFormatting>
  <conditionalFormatting sqref="V29:X29">
    <cfRule type="cellIs" dxfId="2682" priority="462" operator="equal">
      <formula>0</formula>
    </cfRule>
  </conditionalFormatting>
  <conditionalFormatting sqref="Y21:AA21">
    <cfRule type="containsText" dxfId="2681" priority="456" operator="containsText" text="Dundee">
      <formula>NOT(ISERROR(SEARCH("Dundee",Y21)))</formula>
    </cfRule>
    <cfRule type="containsText" dxfId="2680" priority="457" operator="containsText" text="Aberdeen">
      <formula>NOT(ISERROR(SEARCH("Aberdeen",Y21)))</formula>
    </cfRule>
    <cfRule type="containsText" dxfId="2679" priority="458" operator="containsText" text="St Andrews">
      <formula>NOT(ISERROR(SEARCH("St Andrews",Y21)))</formula>
    </cfRule>
    <cfRule type="containsText" dxfId="2678" priority="459" operator="containsText" text="Strath">
      <formula>NOT(ISERROR(SEARCH("Strath",Y21)))</formula>
    </cfRule>
    <cfRule type="containsText" dxfId="2677" priority="460" operator="containsText" text="Edinburgh">
      <formula>NOT(ISERROR(SEARCH("Edinburgh",Y21)))</formula>
    </cfRule>
    <cfRule type="containsText" dxfId="2676" priority="461" operator="containsText" text="Glasgow">
      <formula>NOT(ISERROR(SEARCH("Glasgow",Y21)))</formula>
    </cfRule>
  </conditionalFormatting>
  <conditionalFormatting sqref="Y21:AA21">
    <cfRule type="cellIs" dxfId="2675" priority="455" operator="equal">
      <formula>0</formula>
    </cfRule>
  </conditionalFormatting>
  <conditionalFormatting sqref="Y25:AA25">
    <cfRule type="containsText" dxfId="2674" priority="449" operator="containsText" text="Dundee">
      <formula>NOT(ISERROR(SEARCH("Dundee",Y25)))</formula>
    </cfRule>
    <cfRule type="containsText" dxfId="2673" priority="450" operator="containsText" text="Aberdeen">
      <formula>NOT(ISERROR(SEARCH("Aberdeen",Y25)))</formula>
    </cfRule>
    <cfRule type="containsText" dxfId="2672" priority="451" operator="containsText" text="St Andrews">
      <formula>NOT(ISERROR(SEARCH("St Andrews",Y25)))</formula>
    </cfRule>
    <cfRule type="containsText" dxfId="2671" priority="452" operator="containsText" text="Strath">
      <formula>NOT(ISERROR(SEARCH("Strath",Y25)))</formula>
    </cfRule>
    <cfRule type="containsText" dxfId="2670" priority="453" operator="containsText" text="Edinburgh">
      <formula>NOT(ISERROR(SEARCH("Edinburgh",Y25)))</formula>
    </cfRule>
    <cfRule type="containsText" dxfId="2669" priority="454" operator="containsText" text="Glasgow">
      <formula>NOT(ISERROR(SEARCH("Glasgow",Y25)))</formula>
    </cfRule>
  </conditionalFormatting>
  <conditionalFormatting sqref="Y25:AA25">
    <cfRule type="cellIs" dxfId="2668" priority="448" operator="equal">
      <formula>0</formula>
    </cfRule>
  </conditionalFormatting>
  <conditionalFormatting sqref="Y27:AA27">
    <cfRule type="containsText" dxfId="2667" priority="442" operator="containsText" text="Dundee">
      <formula>NOT(ISERROR(SEARCH("Dundee",Y27)))</formula>
    </cfRule>
    <cfRule type="containsText" dxfId="2666" priority="443" operator="containsText" text="Aberdeen">
      <formula>NOT(ISERROR(SEARCH("Aberdeen",Y27)))</formula>
    </cfRule>
    <cfRule type="containsText" dxfId="2665" priority="444" operator="containsText" text="St Andrews">
      <formula>NOT(ISERROR(SEARCH("St Andrews",Y27)))</formula>
    </cfRule>
    <cfRule type="containsText" dxfId="2664" priority="445" operator="containsText" text="Strath">
      <formula>NOT(ISERROR(SEARCH("Strath",Y27)))</formula>
    </cfRule>
    <cfRule type="containsText" dxfId="2663" priority="446" operator="containsText" text="Edinburgh">
      <formula>NOT(ISERROR(SEARCH("Edinburgh",Y27)))</formula>
    </cfRule>
    <cfRule type="containsText" dxfId="2662" priority="447" operator="containsText" text="Glasgow">
      <formula>NOT(ISERROR(SEARCH("Glasgow",Y27)))</formula>
    </cfRule>
  </conditionalFormatting>
  <conditionalFormatting sqref="Y27:AA27">
    <cfRule type="cellIs" dxfId="2661" priority="441" operator="equal">
      <formula>0</formula>
    </cfRule>
  </conditionalFormatting>
  <conditionalFormatting sqref="Y29:AA29">
    <cfRule type="containsText" dxfId="2660" priority="435" operator="containsText" text="Dundee">
      <formula>NOT(ISERROR(SEARCH("Dundee",Y29)))</formula>
    </cfRule>
    <cfRule type="containsText" dxfId="2659" priority="436" operator="containsText" text="Aberdeen">
      <formula>NOT(ISERROR(SEARCH("Aberdeen",Y29)))</formula>
    </cfRule>
    <cfRule type="containsText" dxfId="2658" priority="437" operator="containsText" text="St Andrews">
      <formula>NOT(ISERROR(SEARCH("St Andrews",Y29)))</formula>
    </cfRule>
    <cfRule type="containsText" dxfId="2657" priority="438" operator="containsText" text="Strath">
      <formula>NOT(ISERROR(SEARCH("Strath",Y29)))</formula>
    </cfRule>
    <cfRule type="containsText" dxfId="2656" priority="439" operator="containsText" text="Edinburgh">
      <formula>NOT(ISERROR(SEARCH("Edinburgh",Y29)))</formula>
    </cfRule>
    <cfRule type="containsText" dxfId="2655" priority="440" operator="containsText" text="Glasgow">
      <formula>NOT(ISERROR(SEARCH("Glasgow",Y29)))</formula>
    </cfRule>
  </conditionalFormatting>
  <conditionalFormatting sqref="Y29:AA29">
    <cfRule type="cellIs" dxfId="2654" priority="434" operator="equal">
      <formula>0</formula>
    </cfRule>
  </conditionalFormatting>
  <conditionalFormatting sqref="AB21:AD21">
    <cfRule type="containsText" dxfId="2653" priority="428" operator="containsText" text="Dundee">
      <formula>NOT(ISERROR(SEARCH("Dundee",AB21)))</formula>
    </cfRule>
    <cfRule type="containsText" dxfId="2652" priority="429" operator="containsText" text="Aberdeen">
      <formula>NOT(ISERROR(SEARCH("Aberdeen",AB21)))</formula>
    </cfRule>
    <cfRule type="containsText" dxfId="2651" priority="430" operator="containsText" text="St Andrews">
      <formula>NOT(ISERROR(SEARCH("St Andrews",AB21)))</formula>
    </cfRule>
    <cfRule type="containsText" dxfId="2650" priority="431" operator="containsText" text="Strath">
      <formula>NOT(ISERROR(SEARCH("Strath",AB21)))</formula>
    </cfRule>
    <cfRule type="containsText" dxfId="2649" priority="432" operator="containsText" text="Edinburgh">
      <formula>NOT(ISERROR(SEARCH("Edinburgh",AB21)))</formula>
    </cfRule>
    <cfRule type="containsText" dxfId="2648" priority="433" operator="containsText" text="Glasgow">
      <formula>NOT(ISERROR(SEARCH("Glasgow",AB21)))</formula>
    </cfRule>
  </conditionalFormatting>
  <conditionalFormatting sqref="AB21:AD21">
    <cfRule type="cellIs" dxfId="2647" priority="427" operator="equal">
      <formula>0</formula>
    </cfRule>
  </conditionalFormatting>
  <conditionalFormatting sqref="AB23:AD23">
    <cfRule type="containsText" dxfId="2646" priority="421" operator="containsText" text="Dundee">
      <formula>NOT(ISERROR(SEARCH("Dundee",AB23)))</formula>
    </cfRule>
    <cfRule type="containsText" dxfId="2645" priority="422" operator="containsText" text="Aberdeen">
      <formula>NOT(ISERROR(SEARCH("Aberdeen",AB23)))</formula>
    </cfRule>
    <cfRule type="containsText" dxfId="2644" priority="423" operator="containsText" text="St Andrews">
      <formula>NOT(ISERROR(SEARCH("St Andrews",AB23)))</formula>
    </cfRule>
    <cfRule type="containsText" dxfId="2643" priority="424" operator="containsText" text="Strath">
      <formula>NOT(ISERROR(SEARCH("Strath",AB23)))</formula>
    </cfRule>
    <cfRule type="containsText" dxfId="2642" priority="425" operator="containsText" text="Edinburgh">
      <formula>NOT(ISERROR(SEARCH("Edinburgh",AB23)))</formula>
    </cfRule>
    <cfRule type="containsText" dxfId="2641" priority="426" operator="containsText" text="Glasgow">
      <formula>NOT(ISERROR(SEARCH("Glasgow",AB23)))</formula>
    </cfRule>
  </conditionalFormatting>
  <conditionalFormatting sqref="AB23:AD23">
    <cfRule type="cellIs" dxfId="2640" priority="420" operator="equal">
      <formula>0</formula>
    </cfRule>
  </conditionalFormatting>
  <conditionalFormatting sqref="AB27:AD27">
    <cfRule type="containsText" dxfId="2639" priority="414" operator="containsText" text="Dundee">
      <formula>NOT(ISERROR(SEARCH("Dundee",AB27)))</formula>
    </cfRule>
    <cfRule type="containsText" dxfId="2638" priority="415" operator="containsText" text="Aberdeen">
      <formula>NOT(ISERROR(SEARCH("Aberdeen",AB27)))</formula>
    </cfRule>
    <cfRule type="containsText" dxfId="2637" priority="416" operator="containsText" text="St Andrews">
      <formula>NOT(ISERROR(SEARCH("St Andrews",AB27)))</formula>
    </cfRule>
    <cfRule type="containsText" dxfId="2636" priority="417" operator="containsText" text="Strath">
      <formula>NOT(ISERROR(SEARCH("Strath",AB27)))</formula>
    </cfRule>
    <cfRule type="containsText" dxfId="2635" priority="418" operator="containsText" text="Edinburgh">
      <formula>NOT(ISERROR(SEARCH("Edinburgh",AB27)))</formula>
    </cfRule>
    <cfRule type="containsText" dxfId="2634" priority="419" operator="containsText" text="Glasgow">
      <formula>NOT(ISERROR(SEARCH("Glasgow",AB27)))</formula>
    </cfRule>
  </conditionalFormatting>
  <conditionalFormatting sqref="AB27:AD27">
    <cfRule type="cellIs" dxfId="2633" priority="413" operator="equal">
      <formula>0</formula>
    </cfRule>
  </conditionalFormatting>
  <conditionalFormatting sqref="AB29:AD29">
    <cfRule type="containsText" dxfId="2632" priority="407" operator="containsText" text="Dundee">
      <formula>NOT(ISERROR(SEARCH("Dundee",AB29)))</formula>
    </cfRule>
    <cfRule type="containsText" dxfId="2631" priority="408" operator="containsText" text="Aberdeen">
      <formula>NOT(ISERROR(SEARCH("Aberdeen",AB29)))</formula>
    </cfRule>
    <cfRule type="containsText" dxfId="2630" priority="409" operator="containsText" text="St Andrews">
      <formula>NOT(ISERROR(SEARCH("St Andrews",AB29)))</formula>
    </cfRule>
    <cfRule type="containsText" dxfId="2629" priority="410" operator="containsText" text="Strath">
      <formula>NOT(ISERROR(SEARCH("Strath",AB29)))</formula>
    </cfRule>
    <cfRule type="containsText" dxfId="2628" priority="411" operator="containsText" text="Edinburgh">
      <formula>NOT(ISERROR(SEARCH("Edinburgh",AB29)))</formula>
    </cfRule>
    <cfRule type="containsText" dxfId="2627" priority="412" operator="containsText" text="Glasgow">
      <formula>NOT(ISERROR(SEARCH("Glasgow",AB29)))</formula>
    </cfRule>
  </conditionalFormatting>
  <conditionalFormatting sqref="AB29:AD29">
    <cfRule type="cellIs" dxfId="2626" priority="406" operator="equal">
      <formula>0</formula>
    </cfRule>
  </conditionalFormatting>
  <conditionalFormatting sqref="AE21:AG21">
    <cfRule type="containsText" dxfId="2625" priority="400" operator="containsText" text="Dundee">
      <formula>NOT(ISERROR(SEARCH("Dundee",AE21)))</formula>
    </cfRule>
    <cfRule type="containsText" dxfId="2624" priority="401" operator="containsText" text="Aberdeen">
      <formula>NOT(ISERROR(SEARCH("Aberdeen",AE21)))</formula>
    </cfRule>
    <cfRule type="containsText" dxfId="2623" priority="402" operator="containsText" text="St Andrews">
      <formula>NOT(ISERROR(SEARCH("St Andrews",AE21)))</formula>
    </cfRule>
    <cfRule type="containsText" dxfId="2622" priority="403" operator="containsText" text="Strath">
      <formula>NOT(ISERROR(SEARCH("Strath",AE21)))</formula>
    </cfRule>
    <cfRule type="containsText" dxfId="2621" priority="404" operator="containsText" text="Edinburgh">
      <formula>NOT(ISERROR(SEARCH("Edinburgh",AE21)))</formula>
    </cfRule>
    <cfRule type="containsText" dxfId="2620" priority="405" operator="containsText" text="Glasgow">
      <formula>NOT(ISERROR(SEARCH("Glasgow",AE21)))</formula>
    </cfRule>
  </conditionalFormatting>
  <conditionalFormatting sqref="AE21:AG21">
    <cfRule type="cellIs" dxfId="2619" priority="399" operator="equal">
      <formula>0</formula>
    </cfRule>
  </conditionalFormatting>
  <conditionalFormatting sqref="AE23:AG23">
    <cfRule type="containsText" dxfId="2618" priority="393" operator="containsText" text="Dundee">
      <formula>NOT(ISERROR(SEARCH("Dundee",AE23)))</formula>
    </cfRule>
    <cfRule type="containsText" dxfId="2617" priority="394" operator="containsText" text="Aberdeen">
      <formula>NOT(ISERROR(SEARCH("Aberdeen",AE23)))</formula>
    </cfRule>
    <cfRule type="containsText" dxfId="2616" priority="395" operator="containsText" text="St Andrews">
      <formula>NOT(ISERROR(SEARCH("St Andrews",AE23)))</formula>
    </cfRule>
    <cfRule type="containsText" dxfId="2615" priority="396" operator="containsText" text="Strath">
      <formula>NOT(ISERROR(SEARCH("Strath",AE23)))</formula>
    </cfRule>
    <cfRule type="containsText" dxfId="2614" priority="397" operator="containsText" text="Edinburgh">
      <formula>NOT(ISERROR(SEARCH("Edinburgh",AE23)))</formula>
    </cfRule>
    <cfRule type="containsText" dxfId="2613" priority="398" operator="containsText" text="Glasgow">
      <formula>NOT(ISERROR(SEARCH("Glasgow",AE23)))</formula>
    </cfRule>
  </conditionalFormatting>
  <conditionalFormatting sqref="AE23:AG23">
    <cfRule type="cellIs" dxfId="2612" priority="392" operator="equal">
      <formula>0</formula>
    </cfRule>
  </conditionalFormatting>
  <conditionalFormatting sqref="AE25:AG25">
    <cfRule type="containsText" dxfId="2611" priority="386" operator="containsText" text="Dundee">
      <formula>NOT(ISERROR(SEARCH("Dundee",AE25)))</formula>
    </cfRule>
    <cfRule type="containsText" dxfId="2610" priority="387" operator="containsText" text="Aberdeen">
      <formula>NOT(ISERROR(SEARCH("Aberdeen",AE25)))</formula>
    </cfRule>
    <cfRule type="containsText" dxfId="2609" priority="388" operator="containsText" text="St Andrews">
      <formula>NOT(ISERROR(SEARCH("St Andrews",AE25)))</formula>
    </cfRule>
    <cfRule type="containsText" dxfId="2608" priority="389" operator="containsText" text="Strath">
      <formula>NOT(ISERROR(SEARCH("Strath",AE25)))</formula>
    </cfRule>
    <cfRule type="containsText" dxfId="2607" priority="390" operator="containsText" text="Edinburgh">
      <formula>NOT(ISERROR(SEARCH("Edinburgh",AE25)))</formula>
    </cfRule>
    <cfRule type="containsText" dxfId="2606" priority="391" operator="containsText" text="Glasgow">
      <formula>NOT(ISERROR(SEARCH("Glasgow",AE25)))</formula>
    </cfRule>
  </conditionalFormatting>
  <conditionalFormatting sqref="AE25:AG25">
    <cfRule type="cellIs" dxfId="2605" priority="385" operator="equal">
      <formula>0</formula>
    </cfRule>
  </conditionalFormatting>
  <conditionalFormatting sqref="AE29:AG29">
    <cfRule type="containsText" dxfId="2604" priority="379" operator="containsText" text="Dundee">
      <formula>NOT(ISERROR(SEARCH("Dundee",AE29)))</formula>
    </cfRule>
    <cfRule type="containsText" dxfId="2603" priority="380" operator="containsText" text="Aberdeen">
      <formula>NOT(ISERROR(SEARCH("Aberdeen",AE29)))</formula>
    </cfRule>
    <cfRule type="containsText" dxfId="2602" priority="381" operator="containsText" text="St Andrews">
      <formula>NOT(ISERROR(SEARCH("St Andrews",AE29)))</formula>
    </cfRule>
    <cfRule type="containsText" dxfId="2601" priority="382" operator="containsText" text="Strath">
      <formula>NOT(ISERROR(SEARCH("Strath",AE29)))</formula>
    </cfRule>
    <cfRule type="containsText" dxfId="2600" priority="383" operator="containsText" text="Edinburgh">
      <formula>NOT(ISERROR(SEARCH("Edinburgh",AE29)))</formula>
    </cfRule>
    <cfRule type="containsText" dxfId="2599" priority="384" operator="containsText" text="Glasgow">
      <formula>NOT(ISERROR(SEARCH("Glasgow",AE29)))</formula>
    </cfRule>
  </conditionalFormatting>
  <conditionalFormatting sqref="AE29:AG29">
    <cfRule type="cellIs" dxfId="2598" priority="378" operator="equal">
      <formula>0</formula>
    </cfRule>
  </conditionalFormatting>
  <conditionalFormatting sqref="AH21:AJ21">
    <cfRule type="containsText" dxfId="2597" priority="372" operator="containsText" text="Dundee">
      <formula>NOT(ISERROR(SEARCH("Dundee",AH21)))</formula>
    </cfRule>
    <cfRule type="containsText" dxfId="2596" priority="373" operator="containsText" text="Aberdeen">
      <formula>NOT(ISERROR(SEARCH("Aberdeen",AH21)))</formula>
    </cfRule>
    <cfRule type="containsText" dxfId="2595" priority="374" operator="containsText" text="St Andrews">
      <formula>NOT(ISERROR(SEARCH("St Andrews",AH21)))</formula>
    </cfRule>
    <cfRule type="containsText" dxfId="2594" priority="375" operator="containsText" text="Strath">
      <formula>NOT(ISERROR(SEARCH("Strath",AH21)))</formula>
    </cfRule>
    <cfRule type="containsText" dxfId="2593" priority="376" operator="containsText" text="Edinburgh">
      <formula>NOT(ISERROR(SEARCH("Edinburgh",AH21)))</formula>
    </cfRule>
    <cfRule type="containsText" dxfId="2592" priority="377" operator="containsText" text="Glasgow">
      <formula>NOT(ISERROR(SEARCH("Glasgow",AH21)))</formula>
    </cfRule>
  </conditionalFormatting>
  <conditionalFormatting sqref="AH21:AJ21">
    <cfRule type="cellIs" dxfId="2591" priority="371" operator="equal">
      <formula>0</formula>
    </cfRule>
  </conditionalFormatting>
  <conditionalFormatting sqref="AH23:AJ23">
    <cfRule type="containsText" dxfId="2590" priority="365" operator="containsText" text="Dundee">
      <formula>NOT(ISERROR(SEARCH("Dundee",AH23)))</formula>
    </cfRule>
    <cfRule type="containsText" dxfId="2589" priority="366" operator="containsText" text="Aberdeen">
      <formula>NOT(ISERROR(SEARCH("Aberdeen",AH23)))</formula>
    </cfRule>
    <cfRule type="containsText" dxfId="2588" priority="367" operator="containsText" text="St Andrews">
      <formula>NOT(ISERROR(SEARCH("St Andrews",AH23)))</formula>
    </cfRule>
    <cfRule type="containsText" dxfId="2587" priority="368" operator="containsText" text="Strath">
      <formula>NOT(ISERROR(SEARCH("Strath",AH23)))</formula>
    </cfRule>
    <cfRule type="containsText" dxfId="2586" priority="369" operator="containsText" text="Edinburgh">
      <formula>NOT(ISERROR(SEARCH("Edinburgh",AH23)))</formula>
    </cfRule>
    <cfRule type="containsText" dxfId="2585" priority="370" operator="containsText" text="Glasgow">
      <formula>NOT(ISERROR(SEARCH("Glasgow",AH23)))</formula>
    </cfRule>
  </conditionalFormatting>
  <conditionalFormatting sqref="AH23:AJ23">
    <cfRule type="cellIs" dxfId="2584" priority="364" operator="equal">
      <formula>0</formula>
    </cfRule>
  </conditionalFormatting>
  <conditionalFormatting sqref="AH25:AJ25">
    <cfRule type="containsText" dxfId="2583" priority="358" operator="containsText" text="Dundee">
      <formula>NOT(ISERROR(SEARCH("Dundee",AH25)))</formula>
    </cfRule>
    <cfRule type="containsText" dxfId="2582" priority="359" operator="containsText" text="Aberdeen">
      <formula>NOT(ISERROR(SEARCH("Aberdeen",AH25)))</formula>
    </cfRule>
    <cfRule type="containsText" dxfId="2581" priority="360" operator="containsText" text="St Andrews">
      <formula>NOT(ISERROR(SEARCH("St Andrews",AH25)))</formula>
    </cfRule>
    <cfRule type="containsText" dxfId="2580" priority="361" operator="containsText" text="Strath">
      <formula>NOT(ISERROR(SEARCH("Strath",AH25)))</formula>
    </cfRule>
    <cfRule type="containsText" dxfId="2579" priority="362" operator="containsText" text="Edinburgh">
      <formula>NOT(ISERROR(SEARCH("Edinburgh",AH25)))</formula>
    </cfRule>
    <cfRule type="containsText" dxfId="2578" priority="363" operator="containsText" text="Glasgow">
      <formula>NOT(ISERROR(SEARCH("Glasgow",AH25)))</formula>
    </cfRule>
  </conditionalFormatting>
  <conditionalFormatting sqref="AH25:AJ25">
    <cfRule type="cellIs" dxfId="2577" priority="357" operator="equal">
      <formula>0</formula>
    </cfRule>
  </conditionalFormatting>
  <conditionalFormatting sqref="AH27:AJ27">
    <cfRule type="containsText" dxfId="2576" priority="351" operator="containsText" text="Dundee">
      <formula>NOT(ISERROR(SEARCH("Dundee",AH27)))</formula>
    </cfRule>
    <cfRule type="containsText" dxfId="2575" priority="352" operator="containsText" text="Aberdeen">
      <formula>NOT(ISERROR(SEARCH("Aberdeen",AH27)))</formula>
    </cfRule>
    <cfRule type="containsText" dxfId="2574" priority="353" operator="containsText" text="St Andrews">
      <formula>NOT(ISERROR(SEARCH("St Andrews",AH27)))</formula>
    </cfRule>
    <cfRule type="containsText" dxfId="2573" priority="354" operator="containsText" text="Strath">
      <formula>NOT(ISERROR(SEARCH("Strath",AH27)))</formula>
    </cfRule>
    <cfRule type="containsText" dxfId="2572" priority="355" operator="containsText" text="Edinburgh">
      <formula>NOT(ISERROR(SEARCH("Edinburgh",AH27)))</formula>
    </cfRule>
    <cfRule type="containsText" dxfId="2571" priority="356" operator="containsText" text="Glasgow">
      <formula>NOT(ISERROR(SEARCH("Glasgow",AH27)))</formula>
    </cfRule>
  </conditionalFormatting>
  <conditionalFormatting sqref="AH27:AJ27">
    <cfRule type="cellIs" dxfId="2570" priority="350" operator="equal">
      <formula>0</formula>
    </cfRule>
  </conditionalFormatting>
  <conditionalFormatting sqref="V39:X39">
    <cfRule type="containsText" dxfId="2569" priority="344" operator="containsText" text="Dundee">
      <formula>NOT(ISERROR(SEARCH("Dundee",V39)))</formula>
    </cfRule>
    <cfRule type="containsText" dxfId="2568" priority="345" operator="containsText" text="Aberdeen">
      <formula>NOT(ISERROR(SEARCH("Aberdeen",V39)))</formula>
    </cfRule>
    <cfRule type="containsText" dxfId="2567" priority="346" operator="containsText" text="St Andrews">
      <formula>NOT(ISERROR(SEARCH("St Andrews",V39)))</formula>
    </cfRule>
    <cfRule type="containsText" dxfId="2566" priority="347" operator="containsText" text="Strath">
      <formula>NOT(ISERROR(SEARCH("Strath",V39)))</formula>
    </cfRule>
    <cfRule type="containsText" dxfId="2565" priority="348" operator="containsText" text="Edinburgh">
      <formula>NOT(ISERROR(SEARCH("Edinburgh",V39)))</formula>
    </cfRule>
    <cfRule type="containsText" dxfId="2564" priority="349" operator="containsText" text="Glasgow">
      <formula>NOT(ISERROR(SEARCH("Glasgow",V39)))</formula>
    </cfRule>
  </conditionalFormatting>
  <conditionalFormatting sqref="V39:X39">
    <cfRule type="cellIs" dxfId="2563" priority="343" operator="equal">
      <formula>0</formula>
    </cfRule>
  </conditionalFormatting>
  <conditionalFormatting sqref="V41:X41">
    <cfRule type="containsText" dxfId="2562" priority="337" operator="containsText" text="Dundee">
      <formula>NOT(ISERROR(SEARCH("Dundee",V41)))</formula>
    </cfRule>
    <cfRule type="containsText" dxfId="2561" priority="338" operator="containsText" text="Aberdeen">
      <formula>NOT(ISERROR(SEARCH("Aberdeen",V41)))</formula>
    </cfRule>
    <cfRule type="containsText" dxfId="2560" priority="339" operator="containsText" text="St Andrews">
      <formula>NOT(ISERROR(SEARCH("St Andrews",V41)))</formula>
    </cfRule>
    <cfRule type="containsText" dxfId="2559" priority="340" operator="containsText" text="Strath">
      <formula>NOT(ISERROR(SEARCH("Strath",V41)))</formula>
    </cfRule>
    <cfRule type="containsText" dxfId="2558" priority="341" operator="containsText" text="Edinburgh">
      <formula>NOT(ISERROR(SEARCH("Edinburgh",V41)))</formula>
    </cfRule>
    <cfRule type="containsText" dxfId="2557" priority="342" operator="containsText" text="Glasgow">
      <formula>NOT(ISERROR(SEARCH("Glasgow",V41)))</formula>
    </cfRule>
  </conditionalFormatting>
  <conditionalFormatting sqref="V41:X41">
    <cfRule type="cellIs" dxfId="2556" priority="336" operator="equal">
      <formula>0</formula>
    </cfRule>
  </conditionalFormatting>
  <conditionalFormatting sqref="V43:X43">
    <cfRule type="containsText" dxfId="2555" priority="330" operator="containsText" text="Dundee">
      <formula>NOT(ISERROR(SEARCH("Dundee",V43)))</formula>
    </cfRule>
    <cfRule type="containsText" dxfId="2554" priority="331" operator="containsText" text="Aberdeen">
      <formula>NOT(ISERROR(SEARCH("Aberdeen",V43)))</formula>
    </cfRule>
    <cfRule type="containsText" dxfId="2553" priority="332" operator="containsText" text="St Andrews">
      <formula>NOT(ISERROR(SEARCH("St Andrews",V43)))</formula>
    </cfRule>
    <cfRule type="containsText" dxfId="2552" priority="333" operator="containsText" text="Strath">
      <formula>NOT(ISERROR(SEARCH("Strath",V43)))</formula>
    </cfRule>
    <cfRule type="containsText" dxfId="2551" priority="334" operator="containsText" text="Edinburgh">
      <formula>NOT(ISERROR(SEARCH("Edinburgh",V43)))</formula>
    </cfRule>
    <cfRule type="containsText" dxfId="2550" priority="335" operator="containsText" text="Glasgow">
      <formula>NOT(ISERROR(SEARCH("Glasgow",V43)))</formula>
    </cfRule>
  </conditionalFormatting>
  <conditionalFormatting sqref="V43:X43">
    <cfRule type="cellIs" dxfId="2549" priority="329" operator="equal">
      <formula>0</formula>
    </cfRule>
  </conditionalFormatting>
  <conditionalFormatting sqref="V45:X45">
    <cfRule type="containsText" dxfId="2548" priority="323" operator="containsText" text="Dundee">
      <formula>NOT(ISERROR(SEARCH("Dundee",V45)))</formula>
    </cfRule>
    <cfRule type="containsText" dxfId="2547" priority="324" operator="containsText" text="Aberdeen">
      <formula>NOT(ISERROR(SEARCH("Aberdeen",V45)))</formula>
    </cfRule>
    <cfRule type="containsText" dxfId="2546" priority="325" operator="containsText" text="St Andrews">
      <formula>NOT(ISERROR(SEARCH("St Andrews",V45)))</formula>
    </cfRule>
    <cfRule type="containsText" dxfId="2545" priority="326" operator="containsText" text="Strath">
      <formula>NOT(ISERROR(SEARCH("Strath",V45)))</formula>
    </cfRule>
    <cfRule type="containsText" dxfId="2544" priority="327" operator="containsText" text="Edinburgh">
      <formula>NOT(ISERROR(SEARCH("Edinburgh",V45)))</formula>
    </cfRule>
    <cfRule type="containsText" dxfId="2543" priority="328" operator="containsText" text="Glasgow">
      <formula>NOT(ISERROR(SEARCH("Glasgow",V45)))</formula>
    </cfRule>
  </conditionalFormatting>
  <conditionalFormatting sqref="V45:X45">
    <cfRule type="cellIs" dxfId="2542" priority="322" operator="equal">
      <formula>0</formula>
    </cfRule>
  </conditionalFormatting>
  <conditionalFormatting sqref="Y37:AA37">
    <cfRule type="containsText" dxfId="2541" priority="316" operator="containsText" text="Dundee">
      <formula>NOT(ISERROR(SEARCH("Dundee",Y37)))</formula>
    </cfRule>
    <cfRule type="containsText" dxfId="2540" priority="317" operator="containsText" text="Aberdeen">
      <formula>NOT(ISERROR(SEARCH("Aberdeen",Y37)))</formula>
    </cfRule>
    <cfRule type="containsText" dxfId="2539" priority="318" operator="containsText" text="St Andrews">
      <formula>NOT(ISERROR(SEARCH("St Andrews",Y37)))</formula>
    </cfRule>
    <cfRule type="containsText" dxfId="2538" priority="319" operator="containsText" text="Strath">
      <formula>NOT(ISERROR(SEARCH("Strath",Y37)))</formula>
    </cfRule>
    <cfRule type="containsText" dxfId="2537" priority="320" operator="containsText" text="Edinburgh">
      <formula>NOT(ISERROR(SEARCH("Edinburgh",Y37)))</formula>
    </cfRule>
    <cfRule type="containsText" dxfId="2536" priority="321" operator="containsText" text="Glasgow">
      <formula>NOT(ISERROR(SEARCH("Glasgow",Y37)))</formula>
    </cfRule>
  </conditionalFormatting>
  <conditionalFormatting sqref="Y37:AA37">
    <cfRule type="cellIs" dxfId="2535" priority="315" operator="equal">
      <formula>0</formula>
    </cfRule>
  </conditionalFormatting>
  <conditionalFormatting sqref="Y41:AA41">
    <cfRule type="containsText" dxfId="2534" priority="309" operator="containsText" text="Dundee">
      <formula>NOT(ISERROR(SEARCH("Dundee",Y41)))</formula>
    </cfRule>
    <cfRule type="containsText" dxfId="2533" priority="310" operator="containsText" text="Aberdeen">
      <formula>NOT(ISERROR(SEARCH("Aberdeen",Y41)))</formula>
    </cfRule>
    <cfRule type="containsText" dxfId="2532" priority="311" operator="containsText" text="St Andrews">
      <formula>NOT(ISERROR(SEARCH("St Andrews",Y41)))</formula>
    </cfRule>
    <cfRule type="containsText" dxfId="2531" priority="312" operator="containsText" text="Strath">
      <formula>NOT(ISERROR(SEARCH("Strath",Y41)))</formula>
    </cfRule>
    <cfRule type="containsText" dxfId="2530" priority="313" operator="containsText" text="Edinburgh">
      <formula>NOT(ISERROR(SEARCH("Edinburgh",Y41)))</formula>
    </cfRule>
    <cfRule type="containsText" dxfId="2529" priority="314" operator="containsText" text="Glasgow">
      <formula>NOT(ISERROR(SEARCH("Glasgow",Y41)))</formula>
    </cfRule>
  </conditionalFormatting>
  <conditionalFormatting sqref="Y41:AA41">
    <cfRule type="cellIs" dxfId="2528" priority="308" operator="equal">
      <formula>0</formula>
    </cfRule>
  </conditionalFormatting>
  <conditionalFormatting sqref="Y43:AA43">
    <cfRule type="containsText" dxfId="2527" priority="302" operator="containsText" text="Dundee">
      <formula>NOT(ISERROR(SEARCH("Dundee",Y43)))</formula>
    </cfRule>
    <cfRule type="containsText" dxfId="2526" priority="303" operator="containsText" text="Aberdeen">
      <formula>NOT(ISERROR(SEARCH("Aberdeen",Y43)))</formula>
    </cfRule>
    <cfRule type="containsText" dxfId="2525" priority="304" operator="containsText" text="St Andrews">
      <formula>NOT(ISERROR(SEARCH("St Andrews",Y43)))</formula>
    </cfRule>
    <cfRule type="containsText" dxfId="2524" priority="305" operator="containsText" text="Strath">
      <formula>NOT(ISERROR(SEARCH("Strath",Y43)))</formula>
    </cfRule>
    <cfRule type="containsText" dxfId="2523" priority="306" operator="containsText" text="Edinburgh">
      <formula>NOT(ISERROR(SEARCH("Edinburgh",Y43)))</formula>
    </cfRule>
    <cfRule type="containsText" dxfId="2522" priority="307" operator="containsText" text="Glasgow">
      <formula>NOT(ISERROR(SEARCH("Glasgow",Y43)))</formula>
    </cfRule>
  </conditionalFormatting>
  <conditionalFormatting sqref="Y43:AA43">
    <cfRule type="cellIs" dxfId="2521" priority="301" operator="equal">
      <formula>0</formula>
    </cfRule>
  </conditionalFormatting>
  <conditionalFormatting sqref="Y45:AA45">
    <cfRule type="containsText" dxfId="2520" priority="295" operator="containsText" text="Dundee">
      <formula>NOT(ISERROR(SEARCH("Dundee",Y45)))</formula>
    </cfRule>
    <cfRule type="containsText" dxfId="2519" priority="296" operator="containsText" text="Aberdeen">
      <formula>NOT(ISERROR(SEARCH("Aberdeen",Y45)))</formula>
    </cfRule>
    <cfRule type="containsText" dxfId="2518" priority="297" operator="containsText" text="St Andrews">
      <formula>NOT(ISERROR(SEARCH("St Andrews",Y45)))</formula>
    </cfRule>
    <cfRule type="containsText" dxfId="2517" priority="298" operator="containsText" text="Strath">
      <formula>NOT(ISERROR(SEARCH("Strath",Y45)))</formula>
    </cfRule>
    <cfRule type="containsText" dxfId="2516" priority="299" operator="containsText" text="Edinburgh">
      <formula>NOT(ISERROR(SEARCH("Edinburgh",Y45)))</formula>
    </cfRule>
    <cfRule type="containsText" dxfId="2515" priority="300" operator="containsText" text="Glasgow">
      <formula>NOT(ISERROR(SEARCH("Glasgow",Y45)))</formula>
    </cfRule>
  </conditionalFormatting>
  <conditionalFormatting sqref="Y45:AA45">
    <cfRule type="cellIs" dxfId="2514" priority="294" operator="equal">
      <formula>0</formula>
    </cfRule>
  </conditionalFormatting>
  <conditionalFormatting sqref="AB37:AD37">
    <cfRule type="containsText" dxfId="2513" priority="288" operator="containsText" text="Dundee">
      <formula>NOT(ISERROR(SEARCH("Dundee",AB37)))</formula>
    </cfRule>
    <cfRule type="containsText" dxfId="2512" priority="289" operator="containsText" text="Aberdeen">
      <formula>NOT(ISERROR(SEARCH("Aberdeen",AB37)))</formula>
    </cfRule>
    <cfRule type="containsText" dxfId="2511" priority="290" operator="containsText" text="St Andrews">
      <formula>NOT(ISERROR(SEARCH("St Andrews",AB37)))</formula>
    </cfRule>
    <cfRule type="containsText" dxfId="2510" priority="291" operator="containsText" text="Strath">
      <formula>NOT(ISERROR(SEARCH("Strath",AB37)))</formula>
    </cfRule>
    <cfRule type="containsText" dxfId="2509" priority="292" operator="containsText" text="Edinburgh">
      <formula>NOT(ISERROR(SEARCH("Edinburgh",AB37)))</formula>
    </cfRule>
    <cfRule type="containsText" dxfId="2508" priority="293" operator="containsText" text="Glasgow">
      <formula>NOT(ISERROR(SEARCH("Glasgow",AB37)))</formula>
    </cfRule>
  </conditionalFormatting>
  <conditionalFormatting sqref="AB37:AD37">
    <cfRule type="cellIs" dxfId="2507" priority="287" operator="equal">
      <formula>0</formula>
    </cfRule>
  </conditionalFormatting>
  <conditionalFormatting sqref="AB39:AD39">
    <cfRule type="containsText" dxfId="2506" priority="281" operator="containsText" text="Dundee">
      <formula>NOT(ISERROR(SEARCH("Dundee",AB39)))</formula>
    </cfRule>
    <cfRule type="containsText" dxfId="2505" priority="282" operator="containsText" text="Aberdeen">
      <formula>NOT(ISERROR(SEARCH("Aberdeen",AB39)))</formula>
    </cfRule>
    <cfRule type="containsText" dxfId="2504" priority="283" operator="containsText" text="St Andrews">
      <formula>NOT(ISERROR(SEARCH("St Andrews",AB39)))</formula>
    </cfRule>
    <cfRule type="containsText" dxfId="2503" priority="284" operator="containsText" text="Strath">
      <formula>NOT(ISERROR(SEARCH("Strath",AB39)))</formula>
    </cfRule>
    <cfRule type="containsText" dxfId="2502" priority="285" operator="containsText" text="Edinburgh">
      <formula>NOT(ISERROR(SEARCH("Edinburgh",AB39)))</formula>
    </cfRule>
    <cfRule type="containsText" dxfId="2501" priority="286" operator="containsText" text="Glasgow">
      <formula>NOT(ISERROR(SEARCH("Glasgow",AB39)))</formula>
    </cfRule>
  </conditionalFormatting>
  <conditionalFormatting sqref="AB39:AD39">
    <cfRule type="cellIs" dxfId="2500" priority="280" operator="equal">
      <formula>0</formula>
    </cfRule>
  </conditionalFormatting>
  <conditionalFormatting sqref="AB43:AD43">
    <cfRule type="containsText" dxfId="2499" priority="274" operator="containsText" text="Dundee">
      <formula>NOT(ISERROR(SEARCH("Dundee",AB43)))</formula>
    </cfRule>
    <cfRule type="containsText" dxfId="2498" priority="275" operator="containsText" text="Aberdeen">
      <formula>NOT(ISERROR(SEARCH("Aberdeen",AB43)))</formula>
    </cfRule>
    <cfRule type="containsText" dxfId="2497" priority="276" operator="containsText" text="St Andrews">
      <formula>NOT(ISERROR(SEARCH("St Andrews",AB43)))</formula>
    </cfRule>
    <cfRule type="containsText" dxfId="2496" priority="277" operator="containsText" text="Strath">
      <formula>NOT(ISERROR(SEARCH("Strath",AB43)))</formula>
    </cfRule>
    <cfRule type="containsText" dxfId="2495" priority="278" operator="containsText" text="Edinburgh">
      <formula>NOT(ISERROR(SEARCH("Edinburgh",AB43)))</formula>
    </cfRule>
    <cfRule type="containsText" dxfId="2494" priority="279" operator="containsText" text="Glasgow">
      <formula>NOT(ISERROR(SEARCH("Glasgow",AB43)))</formula>
    </cfRule>
  </conditionalFormatting>
  <conditionalFormatting sqref="AB43:AD43">
    <cfRule type="cellIs" dxfId="2493" priority="273" operator="equal">
      <formula>0</formula>
    </cfRule>
  </conditionalFormatting>
  <conditionalFormatting sqref="AB45:AD45">
    <cfRule type="containsText" dxfId="2492" priority="267" operator="containsText" text="Dundee">
      <formula>NOT(ISERROR(SEARCH("Dundee",AB45)))</formula>
    </cfRule>
    <cfRule type="containsText" dxfId="2491" priority="268" operator="containsText" text="Aberdeen">
      <formula>NOT(ISERROR(SEARCH("Aberdeen",AB45)))</formula>
    </cfRule>
    <cfRule type="containsText" dxfId="2490" priority="269" operator="containsText" text="St Andrews">
      <formula>NOT(ISERROR(SEARCH("St Andrews",AB45)))</formula>
    </cfRule>
    <cfRule type="containsText" dxfId="2489" priority="270" operator="containsText" text="Strath">
      <formula>NOT(ISERROR(SEARCH("Strath",AB45)))</formula>
    </cfRule>
    <cfRule type="containsText" dxfId="2488" priority="271" operator="containsText" text="Edinburgh">
      <formula>NOT(ISERROR(SEARCH("Edinburgh",AB45)))</formula>
    </cfRule>
    <cfRule type="containsText" dxfId="2487" priority="272" operator="containsText" text="Glasgow">
      <formula>NOT(ISERROR(SEARCH("Glasgow",AB45)))</formula>
    </cfRule>
  </conditionalFormatting>
  <conditionalFormatting sqref="AB45:AD45">
    <cfRule type="cellIs" dxfId="2486" priority="266" operator="equal">
      <formula>0</formula>
    </cfRule>
  </conditionalFormatting>
  <conditionalFormatting sqref="AE37:AG37">
    <cfRule type="containsText" dxfId="2485" priority="260" operator="containsText" text="Dundee">
      <formula>NOT(ISERROR(SEARCH("Dundee",AE37)))</formula>
    </cfRule>
    <cfRule type="containsText" dxfId="2484" priority="261" operator="containsText" text="Aberdeen">
      <formula>NOT(ISERROR(SEARCH("Aberdeen",AE37)))</formula>
    </cfRule>
    <cfRule type="containsText" dxfId="2483" priority="262" operator="containsText" text="St Andrews">
      <formula>NOT(ISERROR(SEARCH("St Andrews",AE37)))</formula>
    </cfRule>
    <cfRule type="containsText" dxfId="2482" priority="263" operator="containsText" text="Strath">
      <formula>NOT(ISERROR(SEARCH("Strath",AE37)))</formula>
    </cfRule>
    <cfRule type="containsText" dxfId="2481" priority="264" operator="containsText" text="Edinburgh">
      <formula>NOT(ISERROR(SEARCH("Edinburgh",AE37)))</formula>
    </cfRule>
    <cfRule type="containsText" dxfId="2480" priority="265" operator="containsText" text="Glasgow">
      <formula>NOT(ISERROR(SEARCH("Glasgow",AE37)))</formula>
    </cfRule>
  </conditionalFormatting>
  <conditionalFormatting sqref="AE37:AG37">
    <cfRule type="cellIs" dxfId="2479" priority="259" operator="equal">
      <formula>0</formula>
    </cfRule>
  </conditionalFormatting>
  <conditionalFormatting sqref="AE39:AG39">
    <cfRule type="containsText" dxfId="2478" priority="253" operator="containsText" text="Dundee">
      <formula>NOT(ISERROR(SEARCH("Dundee",AE39)))</formula>
    </cfRule>
    <cfRule type="containsText" dxfId="2477" priority="254" operator="containsText" text="Aberdeen">
      <formula>NOT(ISERROR(SEARCH("Aberdeen",AE39)))</formula>
    </cfRule>
    <cfRule type="containsText" dxfId="2476" priority="255" operator="containsText" text="St Andrews">
      <formula>NOT(ISERROR(SEARCH("St Andrews",AE39)))</formula>
    </cfRule>
    <cfRule type="containsText" dxfId="2475" priority="256" operator="containsText" text="Strath">
      <formula>NOT(ISERROR(SEARCH("Strath",AE39)))</formula>
    </cfRule>
    <cfRule type="containsText" dxfId="2474" priority="257" operator="containsText" text="Edinburgh">
      <formula>NOT(ISERROR(SEARCH("Edinburgh",AE39)))</formula>
    </cfRule>
    <cfRule type="containsText" dxfId="2473" priority="258" operator="containsText" text="Glasgow">
      <formula>NOT(ISERROR(SEARCH("Glasgow",AE39)))</formula>
    </cfRule>
  </conditionalFormatting>
  <conditionalFormatting sqref="AE39:AG39">
    <cfRule type="cellIs" dxfId="2472" priority="252" operator="equal">
      <formula>0</formula>
    </cfRule>
  </conditionalFormatting>
  <conditionalFormatting sqref="AE41:AG41">
    <cfRule type="containsText" dxfId="2471" priority="246" operator="containsText" text="Dundee">
      <formula>NOT(ISERROR(SEARCH("Dundee",AE41)))</formula>
    </cfRule>
    <cfRule type="containsText" dxfId="2470" priority="247" operator="containsText" text="Aberdeen">
      <formula>NOT(ISERROR(SEARCH("Aberdeen",AE41)))</formula>
    </cfRule>
    <cfRule type="containsText" dxfId="2469" priority="248" operator="containsText" text="St Andrews">
      <formula>NOT(ISERROR(SEARCH("St Andrews",AE41)))</formula>
    </cfRule>
    <cfRule type="containsText" dxfId="2468" priority="249" operator="containsText" text="Strath">
      <formula>NOT(ISERROR(SEARCH("Strath",AE41)))</formula>
    </cfRule>
    <cfRule type="containsText" dxfId="2467" priority="250" operator="containsText" text="Edinburgh">
      <formula>NOT(ISERROR(SEARCH("Edinburgh",AE41)))</formula>
    </cfRule>
    <cfRule type="containsText" dxfId="2466" priority="251" operator="containsText" text="Glasgow">
      <formula>NOT(ISERROR(SEARCH("Glasgow",AE41)))</formula>
    </cfRule>
  </conditionalFormatting>
  <conditionalFormatting sqref="AE41:AG41">
    <cfRule type="cellIs" dxfId="2465" priority="245" operator="equal">
      <formula>0</formula>
    </cfRule>
  </conditionalFormatting>
  <conditionalFormatting sqref="AE45:AG45">
    <cfRule type="containsText" dxfId="2464" priority="239" operator="containsText" text="Dundee">
      <formula>NOT(ISERROR(SEARCH("Dundee",AE45)))</formula>
    </cfRule>
    <cfRule type="containsText" dxfId="2463" priority="240" operator="containsText" text="Aberdeen">
      <formula>NOT(ISERROR(SEARCH("Aberdeen",AE45)))</formula>
    </cfRule>
    <cfRule type="containsText" dxfId="2462" priority="241" operator="containsText" text="St Andrews">
      <formula>NOT(ISERROR(SEARCH("St Andrews",AE45)))</formula>
    </cfRule>
    <cfRule type="containsText" dxfId="2461" priority="242" operator="containsText" text="Strath">
      <formula>NOT(ISERROR(SEARCH("Strath",AE45)))</formula>
    </cfRule>
    <cfRule type="containsText" dxfId="2460" priority="243" operator="containsText" text="Edinburgh">
      <formula>NOT(ISERROR(SEARCH("Edinburgh",AE45)))</formula>
    </cfRule>
    <cfRule type="containsText" dxfId="2459" priority="244" operator="containsText" text="Glasgow">
      <formula>NOT(ISERROR(SEARCH("Glasgow",AE45)))</formula>
    </cfRule>
  </conditionalFormatting>
  <conditionalFormatting sqref="AE45:AG45">
    <cfRule type="cellIs" dxfId="2458" priority="238" operator="equal">
      <formula>0</formula>
    </cfRule>
  </conditionalFormatting>
  <conditionalFormatting sqref="AH37:AJ37">
    <cfRule type="containsText" dxfId="2457" priority="232" operator="containsText" text="Dundee">
      <formula>NOT(ISERROR(SEARCH("Dundee",AH37)))</formula>
    </cfRule>
    <cfRule type="containsText" dxfId="2456" priority="233" operator="containsText" text="Aberdeen">
      <formula>NOT(ISERROR(SEARCH("Aberdeen",AH37)))</formula>
    </cfRule>
    <cfRule type="containsText" dxfId="2455" priority="234" operator="containsText" text="St Andrews">
      <formula>NOT(ISERROR(SEARCH("St Andrews",AH37)))</formula>
    </cfRule>
    <cfRule type="containsText" dxfId="2454" priority="235" operator="containsText" text="Strath">
      <formula>NOT(ISERROR(SEARCH("Strath",AH37)))</formula>
    </cfRule>
    <cfRule type="containsText" dxfId="2453" priority="236" operator="containsText" text="Edinburgh">
      <formula>NOT(ISERROR(SEARCH("Edinburgh",AH37)))</formula>
    </cfRule>
    <cfRule type="containsText" dxfId="2452" priority="237" operator="containsText" text="Glasgow">
      <formula>NOT(ISERROR(SEARCH("Glasgow",AH37)))</formula>
    </cfRule>
  </conditionalFormatting>
  <conditionalFormatting sqref="AH37:AJ37">
    <cfRule type="cellIs" dxfId="2451" priority="231" operator="equal">
      <formula>0</formula>
    </cfRule>
  </conditionalFormatting>
  <conditionalFormatting sqref="AH39:AJ39">
    <cfRule type="containsText" dxfId="2450" priority="225" operator="containsText" text="Dundee">
      <formula>NOT(ISERROR(SEARCH("Dundee",AH39)))</formula>
    </cfRule>
    <cfRule type="containsText" dxfId="2449" priority="226" operator="containsText" text="Aberdeen">
      <formula>NOT(ISERROR(SEARCH("Aberdeen",AH39)))</formula>
    </cfRule>
    <cfRule type="containsText" dxfId="2448" priority="227" operator="containsText" text="St Andrews">
      <formula>NOT(ISERROR(SEARCH("St Andrews",AH39)))</formula>
    </cfRule>
    <cfRule type="containsText" dxfId="2447" priority="228" operator="containsText" text="Strath">
      <formula>NOT(ISERROR(SEARCH("Strath",AH39)))</formula>
    </cfRule>
    <cfRule type="containsText" dxfId="2446" priority="229" operator="containsText" text="Edinburgh">
      <formula>NOT(ISERROR(SEARCH("Edinburgh",AH39)))</formula>
    </cfRule>
    <cfRule type="containsText" dxfId="2445" priority="230" operator="containsText" text="Glasgow">
      <formula>NOT(ISERROR(SEARCH("Glasgow",AH39)))</formula>
    </cfRule>
  </conditionalFormatting>
  <conditionalFormatting sqref="AH39:AJ39">
    <cfRule type="cellIs" dxfId="2444" priority="224" operator="equal">
      <formula>0</formula>
    </cfRule>
  </conditionalFormatting>
  <conditionalFormatting sqref="AH41:AJ41">
    <cfRule type="containsText" dxfId="2443" priority="218" operator="containsText" text="Dundee">
      <formula>NOT(ISERROR(SEARCH("Dundee",AH41)))</formula>
    </cfRule>
    <cfRule type="containsText" dxfId="2442" priority="219" operator="containsText" text="Aberdeen">
      <formula>NOT(ISERROR(SEARCH("Aberdeen",AH41)))</formula>
    </cfRule>
    <cfRule type="containsText" dxfId="2441" priority="220" operator="containsText" text="St Andrews">
      <formula>NOT(ISERROR(SEARCH("St Andrews",AH41)))</formula>
    </cfRule>
    <cfRule type="containsText" dxfId="2440" priority="221" operator="containsText" text="Strath">
      <formula>NOT(ISERROR(SEARCH("Strath",AH41)))</formula>
    </cfRule>
    <cfRule type="containsText" dxfId="2439" priority="222" operator="containsText" text="Edinburgh">
      <formula>NOT(ISERROR(SEARCH("Edinburgh",AH41)))</formula>
    </cfRule>
    <cfRule type="containsText" dxfId="2438" priority="223" operator="containsText" text="Glasgow">
      <formula>NOT(ISERROR(SEARCH("Glasgow",AH41)))</formula>
    </cfRule>
  </conditionalFormatting>
  <conditionalFormatting sqref="AH41:AJ41">
    <cfRule type="cellIs" dxfId="2437" priority="217" operator="equal">
      <formula>0</formula>
    </cfRule>
  </conditionalFormatting>
  <conditionalFormatting sqref="AH43:AJ43">
    <cfRule type="containsText" dxfId="2436" priority="211" operator="containsText" text="Dundee">
      <formula>NOT(ISERROR(SEARCH("Dundee",AH43)))</formula>
    </cfRule>
    <cfRule type="containsText" dxfId="2435" priority="212" operator="containsText" text="Aberdeen">
      <formula>NOT(ISERROR(SEARCH("Aberdeen",AH43)))</formula>
    </cfRule>
    <cfRule type="containsText" dxfId="2434" priority="213" operator="containsText" text="St Andrews">
      <formula>NOT(ISERROR(SEARCH("St Andrews",AH43)))</formula>
    </cfRule>
    <cfRule type="containsText" dxfId="2433" priority="214" operator="containsText" text="Strath">
      <formula>NOT(ISERROR(SEARCH("Strath",AH43)))</formula>
    </cfRule>
    <cfRule type="containsText" dxfId="2432" priority="215" operator="containsText" text="Edinburgh">
      <formula>NOT(ISERROR(SEARCH("Edinburgh",AH43)))</formula>
    </cfRule>
    <cfRule type="containsText" dxfId="2431" priority="216" operator="containsText" text="Glasgow">
      <formula>NOT(ISERROR(SEARCH("Glasgow",AH43)))</formula>
    </cfRule>
  </conditionalFormatting>
  <conditionalFormatting sqref="AH43:AJ43">
    <cfRule type="cellIs" dxfId="2430" priority="210" operator="equal">
      <formula>0</formula>
    </cfRule>
  </conditionalFormatting>
  <conditionalFormatting sqref="V55:X55">
    <cfRule type="containsText" dxfId="2429" priority="204" operator="containsText" text="Dundee">
      <formula>NOT(ISERROR(SEARCH("Dundee",V55)))</formula>
    </cfRule>
    <cfRule type="containsText" dxfId="2428" priority="205" operator="containsText" text="Aberdeen">
      <formula>NOT(ISERROR(SEARCH("Aberdeen",V55)))</formula>
    </cfRule>
    <cfRule type="containsText" dxfId="2427" priority="206" operator="containsText" text="St Andrews">
      <formula>NOT(ISERROR(SEARCH("St Andrews",V55)))</formula>
    </cfRule>
    <cfRule type="containsText" dxfId="2426" priority="207" operator="containsText" text="Strath">
      <formula>NOT(ISERROR(SEARCH("Strath",V55)))</formula>
    </cfRule>
    <cfRule type="containsText" dxfId="2425" priority="208" operator="containsText" text="Edinburgh">
      <formula>NOT(ISERROR(SEARCH("Edinburgh",V55)))</formula>
    </cfRule>
    <cfRule type="containsText" dxfId="2424" priority="209" operator="containsText" text="Glasgow">
      <formula>NOT(ISERROR(SEARCH("Glasgow",V55)))</formula>
    </cfRule>
  </conditionalFormatting>
  <conditionalFormatting sqref="V55:X55">
    <cfRule type="cellIs" dxfId="2423" priority="203" operator="equal">
      <formula>0</formula>
    </cfRule>
  </conditionalFormatting>
  <conditionalFormatting sqref="V57:X57">
    <cfRule type="containsText" dxfId="2422" priority="197" operator="containsText" text="Dundee">
      <formula>NOT(ISERROR(SEARCH("Dundee",V57)))</formula>
    </cfRule>
    <cfRule type="containsText" dxfId="2421" priority="198" operator="containsText" text="Aberdeen">
      <formula>NOT(ISERROR(SEARCH("Aberdeen",V57)))</formula>
    </cfRule>
    <cfRule type="containsText" dxfId="2420" priority="199" operator="containsText" text="St Andrews">
      <formula>NOT(ISERROR(SEARCH("St Andrews",V57)))</formula>
    </cfRule>
    <cfRule type="containsText" dxfId="2419" priority="200" operator="containsText" text="Strath">
      <formula>NOT(ISERROR(SEARCH("Strath",V57)))</formula>
    </cfRule>
    <cfRule type="containsText" dxfId="2418" priority="201" operator="containsText" text="Edinburgh">
      <formula>NOT(ISERROR(SEARCH("Edinburgh",V57)))</formula>
    </cfRule>
    <cfRule type="containsText" dxfId="2417" priority="202" operator="containsText" text="Glasgow">
      <formula>NOT(ISERROR(SEARCH("Glasgow",V57)))</formula>
    </cfRule>
  </conditionalFormatting>
  <conditionalFormatting sqref="V57:X57">
    <cfRule type="cellIs" dxfId="2416" priority="196" operator="equal">
      <formula>0</formula>
    </cfRule>
  </conditionalFormatting>
  <conditionalFormatting sqref="V59:X59">
    <cfRule type="containsText" dxfId="2415" priority="190" operator="containsText" text="Dundee">
      <formula>NOT(ISERROR(SEARCH("Dundee",V59)))</formula>
    </cfRule>
    <cfRule type="containsText" dxfId="2414" priority="191" operator="containsText" text="Aberdeen">
      <formula>NOT(ISERROR(SEARCH("Aberdeen",V59)))</formula>
    </cfRule>
    <cfRule type="containsText" dxfId="2413" priority="192" operator="containsText" text="St Andrews">
      <formula>NOT(ISERROR(SEARCH("St Andrews",V59)))</formula>
    </cfRule>
    <cfRule type="containsText" dxfId="2412" priority="193" operator="containsText" text="Strath">
      <formula>NOT(ISERROR(SEARCH("Strath",V59)))</formula>
    </cfRule>
    <cfRule type="containsText" dxfId="2411" priority="194" operator="containsText" text="Edinburgh">
      <formula>NOT(ISERROR(SEARCH("Edinburgh",V59)))</formula>
    </cfRule>
    <cfRule type="containsText" dxfId="2410" priority="195" operator="containsText" text="Glasgow">
      <formula>NOT(ISERROR(SEARCH("Glasgow",V59)))</formula>
    </cfRule>
  </conditionalFormatting>
  <conditionalFormatting sqref="V59:X59">
    <cfRule type="cellIs" dxfId="2409" priority="189" operator="equal">
      <formula>0</formula>
    </cfRule>
  </conditionalFormatting>
  <conditionalFormatting sqref="Y53:AA53">
    <cfRule type="containsText" dxfId="2408" priority="183" operator="containsText" text="Dundee">
      <formula>NOT(ISERROR(SEARCH("Dundee",Y53)))</formula>
    </cfRule>
    <cfRule type="containsText" dxfId="2407" priority="184" operator="containsText" text="Aberdeen">
      <formula>NOT(ISERROR(SEARCH("Aberdeen",Y53)))</formula>
    </cfRule>
    <cfRule type="containsText" dxfId="2406" priority="185" operator="containsText" text="St Andrews">
      <formula>NOT(ISERROR(SEARCH("St Andrews",Y53)))</formula>
    </cfRule>
    <cfRule type="containsText" dxfId="2405" priority="186" operator="containsText" text="Strath">
      <formula>NOT(ISERROR(SEARCH("Strath",Y53)))</formula>
    </cfRule>
    <cfRule type="containsText" dxfId="2404" priority="187" operator="containsText" text="Edinburgh">
      <formula>NOT(ISERROR(SEARCH("Edinburgh",Y53)))</formula>
    </cfRule>
    <cfRule type="containsText" dxfId="2403" priority="188" operator="containsText" text="Glasgow">
      <formula>NOT(ISERROR(SEARCH("Glasgow",Y53)))</formula>
    </cfRule>
  </conditionalFormatting>
  <conditionalFormatting sqref="Y53:AA53">
    <cfRule type="cellIs" dxfId="2402" priority="182" operator="equal">
      <formula>0</formula>
    </cfRule>
  </conditionalFormatting>
  <conditionalFormatting sqref="Y57:AA57">
    <cfRule type="containsText" dxfId="2401" priority="176" operator="containsText" text="Dundee">
      <formula>NOT(ISERROR(SEARCH("Dundee",Y57)))</formula>
    </cfRule>
    <cfRule type="containsText" dxfId="2400" priority="177" operator="containsText" text="Aberdeen">
      <formula>NOT(ISERROR(SEARCH("Aberdeen",Y57)))</formula>
    </cfRule>
    <cfRule type="containsText" dxfId="2399" priority="178" operator="containsText" text="St Andrews">
      <formula>NOT(ISERROR(SEARCH("St Andrews",Y57)))</formula>
    </cfRule>
    <cfRule type="containsText" dxfId="2398" priority="179" operator="containsText" text="Strath">
      <formula>NOT(ISERROR(SEARCH("Strath",Y57)))</formula>
    </cfRule>
    <cfRule type="containsText" dxfId="2397" priority="180" operator="containsText" text="Edinburgh">
      <formula>NOT(ISERROR(SEARCH("Edinburgh",Y57)))</formula>
    </cfRule>
    <cfRule type="containsText" dxfId="2396" priority="181" operator="containsText" text="Glasgow">
      <formula>NOT(ISERROR(SEARCH("Glasgow",Y57)))</formula>
    </cfRule>
  </conditionalFormatting>
  <conditionalFormatting sqref="Y57:AA57">
    <cfRule type="cellIs" dxfId="2395" priority="175" operator="equal">
      <formula>0</formula>
    </cfRule>
  </conditionalFormatting>
  <conditionalFormatting sqref="Y59:AA59">
    <cfRule type="containsText" dxfId="2394" priority="169" operator="containsText" text="Dundee">
      <formula>NOT(ISERROR(SEARCH("Dundee",Y59)))</formula>
    </cfRule>
    <cfRule type="containsText" dxfId="2393" priority="170" operator="containsText" text="Aberdeen">
      <formula>NOT(ISERROR(SEARCH("Aberdeen",Y59)))</formula>
    </cfRule>
    <cfRule type="containsText" dxfId="2392" priority="171" operator="containsText" text="St Andrews">
      <formula>NOT(ISERROR(SEARCH("St Andrews",Y59)))</formula>
    </cfRule>
    <cfRule type="containsText" dxfId="2391" priority="172" operator="containsText" text="Strath">
      <formula>NOT(ISERROR(SEARCH("Strath",Y59)))</formula>
    </cfRule>
    <cfRule type="containsText" dxfId="2390" priority="173" operator="containsText" text="Edinburgh">
      <formula>NOT(ISERROR(SEARCH("Edinburgh",Y59)))</formula>
    </cfRule>
    <cfRule type="containsText" dxfId="2389" priority="174" operator="containsText" text="Glasgow">
      <formula>NOT(ISERROR(SEARCH("Glasgow",Y59)))</formula>
    </cfRule>
  </conditionalFormatting>
  <conditionalFormatting sqref="Y59:AA59">
    <cfRule type="cellIs" dxfId="2388" priority="168" operator="equal">
      <formula>0</formula>
    </cfRule>
  </conditionalFormatting>
  <conditionalFormatting sqref="AB53:AD53">
    <cfRule type="containsText" dxfId="2387" priority="162" operator="containsText" text="Dundee">
      <formula>NOT(ISERROR(SEARCH("Dundee",AB53)))</formula>
    </cfRule>
    <cfRule type="containsText" dxfId="2386" priority="163" operator="containsText" text="Aberdeen">
      <formula>NOT(ISERROR(SEARCH("Aberdeen",AB53)))</formula>
    </cfRule>
    <cfRule type="containsText" dxfId="2385" priority="164" operator="containsText" text="St Andrews">
      <formula>NOT(ISERROR(SEARCH("St Andrews",AB53)))</formula>
    </cfRule>
    <cfRule type="containsText" dxfId="2384" priority="165" operator="containsText" text="Strath">
      <formula>NOT(ISERROR(SEARCH("Strath",AB53)))</formula>
    </cfRule>
    <cfRule type="containsText" dxfId="2383" priority="166" operator="containsText" text="Edinburgh">
      <formula>NOT(ISERROR(SEARCH("Edinburgh",AB53)))</formula>
    </cfRule>
    <cfRule type="containsText" dxfId="2382" priority="167" operator="containsText" text="Glasgow">
      <formula>NOT(ISERROR(SEARCH("Glasgow",AB53)))</formula>
    </cfRule>
  </conditionalFormatting>
  <conditionalFormatting sqref="AB53:AD53">
    <cfRule type="cellIs" dxfId="2381" priority="161" operator="equal">
      <formula>0</formula>
    </cfRule>
  </conditionalFormatting>
  <conditionalFormatting sqref="AB55:AD55">
    <cfRule type="containsText" dxfId="2380" priority="155" operator="containsText" text="Dundee">
      <formula>NOT(ISERROR(SEARCH("Dundee",AB55)))</formula>
    </cfRule>
    <cfRule type="containsText" dxfId="2379" priority="156" operator="containsText" text="Aberdeen">
      <formula>NOT(ISERROR(SEARCH("Aberdeen",AB55)))</formula>
    </cfRule>
    <cfRule type="containsText" dxfId="2378" priority="157" operator="containsText" text="St Andrews">
      <formula>NOT(ISERROR(SEARCH("St Andrews",AB55)))</formula>
    </cfRule>
    <cfRule type="containsText" dxfId="2377" priority="158" operator="containsText" text="Strath">
      <formula>NOT(ISERROR(SEARCH("Strath",AB55)))</formula>
    </cfRule>
    <cfRule type="containsText" dxfId="2376" priority="159" operator="containsText" text="Edinburgh">
      <formula>NOT(ISERROR(SEARCH("Edinburgh",AB55)))</formula>
    </cfRule>
    <cfRule type="containsText" dxfId="2375" priority="160" operator="containsText" text="Glasgow">
      <formula>NOT(ISERROR(SEARCH("Glasgow",AB55)))</formula>
    </cfRule>
  </conditionalFormatting>
  <conditionalFormatting sqref="AB55:AD55">
    <cfRule type="cellIs" dxfId="2374" priority="154" operator="equal">
      <formula>0</formula>
    </cfRule>
  </conditionalFormatting>
  <conditionalFormatting sqref="AB59:AD59">
    <cfRule type="containsText" dxfId="2373" priority="148" operator="containsText" text="Dundee">
      <formula>NOT(ISERROR(SEARCH("Dundee",AB59)))</formula>
    </cfRule>
    <cfRule type="containsText" dxfId="2372" priority="149" operator="containsText" text="Aberdeen">
      <formula>NOT(ISERROR(SEARCH("Aberdeen",AB59)))</formula>
    </cfRule>
    <cfRule type="containsText" dxfId="2371" priority="150" operator="containsText" text="St Andrews">
      <formula>NOT(ISERROR(SEARCH("St Andrews",AB59)))</formula>
    </cfRule>
    <cfRule type="containsText" dxfId="2370" priority="151" operator="containsText" text="Strath">
      <formula>NOT(ISERROR(SEARCH("Strath",AB59)))</formula>
    </cfRule>
    <cfRule type="containsText" dxfId="2369" priority="152" operator="containsText" text="Edinburgh">
      <formula>NOT(ISERROR(SEARCH("Edinburgh",AB59)))</formula>
    </cfRule>
    <cfRule type="containsText" dxfId="2368" priority="153" operator="containsText" text="Glasgow">
      <formula>NOT(ISERROR(SEARCH("Glasgow",AB59)))</formula>
    </cfRule>
  </conditionalFormatting>
  <conditionalFormatting sqref="AB59:AD59">
    <cfRule type="cellIs" dxfId="2367" priority="147" operator="equal">
      <formula>0</formula>
    </cfRule>
  </conditionalFormatting>
  <conditionalFormatting sqref="AE53:AG53">
    <cfRule type="containsText" dxfId="2366" priority="141" operator="containsText" text="Dundee">
      <formula>NOT(ISERROR(SEARCH("Dundee",AE53)))</formula>
    </cfRule>
    <cfRule type="containsText" dxfId="2365" priority="142" operator="containsText" text="Aberdeen">
      <formula>NOT(ISERROR(SEARCH("Aberdeen",AE53)))</formula>
    </cfRule>
    <cfRule type="containsText" dxfId="2364" priority="143" operator="containsText" text="St Andrews">
      <formula>NOT(ISERROR(SEARCH("St Andrews",AE53)))</formula>
    </cfRule>
    <cfRule type="containsText" dxfId="2363" priority="144" operator="containsText" text="Strath">
      <formula>NOT(ISERROR(SEARCH("Strath",AE53)))</formula>
    </cfRule>
    <cfRule type="containsText" dxfId="2362" priority="145" operator="containsText" text="Edinburgh">
      <formula>NOT(ISERROR(SEARCH("Edinburgh",AE53)))</formula>
    </cfRule>
    <cfRule type="containsText" dxfId="2361" priority="146" operator="containsText" text="Glasgow">
      <formula>NOT(ISERROR(SEARCH("Glasgow",AE53)))</formula>
    </cfRule>
  </conditionalFormatting>
  <conditionalFormatting sqref="AE53:AG53">
    <cfRule type="cellIs" dxfId="2360" priority="140" operator="equal">
      <formula>0</formula>
    </cfRule>
  </conditionalFormatting>
  <conditionalFormatting sqref="AE55:AG55">
    <cfRule type="containsText" dxfId="2359" priority="134" operator="containsText" text="Dundee">
      <formula>NOT(ISERROR(SEARCH("Dundee",AE55)))</formula>
    </cfRule>
    <cfRule type="containsText" dxfId="2358" priority="135" operator="containsText" text="Aberdeen">
      <formula>NOT(ISERROR(SEARCH("Aberdeen",AE55)))</formula>
    </cfRule>
    <cfRule type="containsText" dxfId="2357" priority="136" operator="containsText" text="St Andrews">
      <formula>NOT(ISERROR(SEARCH("St Andrews",AE55)))</formula>
    </cfRule>
    <cfRule type="containsText" dxfId="2356" priority="137" operator="containsText" text="Strath">
      <formula>NOT(ISERROR(SEARCH("Strath",AE55)))</formula>
    </cfRule>
    <cfRule type="containsText" dxfId="2355" priority="138" operator="containsText" text="Edinburgh">
      <formula>NOT(ISERROR(SEARCH("Edinburgh",AE55)))</formula>
    </cfRule>
    <cfRule type="containsText" dxfId="2354" priority="139" operator="containsText" text="Glasgow">
      <formula>NOT(ISERROR(SEARCH("Glasgow",AE55)))</formula>
    </cfRule>
  </conditionalFormatting>
  <conditionalFormatting sqref="AE55:AG55">
    <cfRule type="cellIs" dxfId="2353" priority="133" operator="equal">
      <formula>0</formula>
    </cfRule>
  </conditionalFormatting>
  <conditionalFormatting sqref="AE57:AG57">
    <cfRule type="containsText" dxfId="2352" priority="127" operator="containsText" text="Dundee">
      <formula>NOT(ISERROR(SEARCH("Dundee",AE57)))</formula>
    </cfRule>
    <cfRule type="containsText" dxfId="2351" priority="128" operator="containsText" text="Aberdeen">
      <formula>NOT(ISERROR(SEARCH("Aberdeen",AE57)))</formula>
    </cfRule>
    <cfRule type="containsText" dxfId="2350" priority="129" operator="containsText" text="St Andrews">
      <formula>NOT(ISERROR(SEARCH("St Andrews",AE57)))</formula>
    </cfRule>
    <cfRule type="containsText" dxfId="2349" priority="130" operator="containsText" text="Strath">
      <formula>NOT(ISERROR(SEARCH("Strath",AE57)))</formula>
    </cfRule>
    <cfRule type="containsText" dxfId="2348" priority="131" operator="containsText" text="Edinburgh">
      <formula>NOT(ISERROR(SEARCH("Edinburgh",AE57)))</formula>
    </cfRule>
    <cfRule type="containsText" dxfId="2347" priority="132" operator="containsText" text="Glasgow">
      <formula>NOT(ISERROR(SEARCH("Glasgow",AE57)))</formula>
    </cfRule>
  </conditionalFormatting>
  <conditionalFormatting sqref="AE57:AG57">
    <cfRule type="cellIs" dxfId="2346" priority="126" operator="equal">
      <formula>0</formula>
    </cfRule>
  </conditionalFormatting>
  <conditionalFormatting sqref="E3:G10">
    <cfRule type="containsText" dxfId="2345" priority="120" operator="containsText" text="Dundee">
      <formula>NOT(ISERROR(SEARCH("Dundee",E3)))</formula>
    </cfRule>
    <cfRule type="containsText" dxfId="2344" priority="121" operator="containsText" text="Aberdeen">
      <formula>NOT(ISERROR(SEARCH("Aberdeen",E3)))</formula>
    </cfRule>
    <cfRule type="containsText" dxfId="2343" priority="122" operator="containsText" text="St Andrews">
      <formula>NOT(ISERROR(SEARCH("St Andrews",E3)))</formula>
    </cfRule>
    <cfRule type="containsText" dxfId="2342" priority="123" operator="containsText" text="Strath">
      <formula>NOT(ISERROR(SEARCH("Strath",E3)))</formula>
    </cfRule>
    <cfRule type="containsText" dxfId="2341" priority="124" operator="containsText" text="Edinburgh">
      <formula>NOT(ISERROR(SEARCH("Edinburgh",E3)))</formula>
    </cfRule>
    <cfRule type="containsText" dxfId="2340" priority="125" operator="containsText" text="Glasgow">
      <formula>NOT(ISERROR(SEARCH("Glasgow",E3)))</formula>
    </cfRule>
  </conditionalFormatting>
  <conditionalFormatting sqref="E3:G10">
    <cfRule type="containsText" dxfId="2339" priority="119" operator="containsText" text="Mixed">
      <formula>NOT(ISERROR(SEARCH("Mixed",E3)))</formula>
    </cfRule>
  </conditionalFormatting>
  <conditionalFormatting sqref="E11:G18">
    <cfRule type="containsText" dxfId="2338" priority="113" operator="containsText" text="Dundee">
      <formula>NOT(ISERROR(SEARCH("Dundee",E11)))</formula>
    </cfRule>
    <cfRule type="containsText" dxfId="2337" priority="114" operator="containsText" text="Aberdeen">
      <formula>NOT(ISERROR(SEARCH("Aberdeen",E11)))</formula>
    </cfRule>
    <cfRule type="containsText" dxfId="2336" priority="115" operator="containsText" text="St Andrews">
      <formula>NOT(ISERROR(SEARCH("St Andrews",E11)))</formula>
    </cfRule>
    <cfRule type="containsText" dxfId="2335" priority="116" operator="containsText" text="Strath">
      <formula>NOT(ISERROR(SEARCH("Strath",E11)))</formula>
    </cfRule>
    <cfRule type="containsText" dxfId="2334" priority="117" operator="containsText" text="Edinburgh">
      <formula>NOT(ISERROR(SEARCH("Edinburgh",E11)))</formula>
    </cfRule>
    <cfRule type="containsText" dxfId="2333" priority="118" operator="containsText" text="Glasgow">
      <formula>NOT(ISERROR(SEARCH("Glasgow",E11)))</formula>
    </cfRule>
  </conditionalFormatting>
  <conditionalFormatting sqref="E19:G23">
    <cfRule type="containsText" dxfId="2332" priority="107" operator="containsText" text="Dundee">
      <formula>NOT(ISERROR(SEARCH("Dundee",E19)))</formula>
    </cfRule>
    <cfRule type="containsText" dxfId="2331" priority="108" operator="containsText" text="Aberdeen">
      <formula>NOT(ISERROR(SEARCH("Aberdeen",E19)))</formula>
    </cfRule>
    <cfRule type="containsText" dxfId="2330" priority="109" operator="containsText" text="St Andrews">
      <formula>NOT(ISERROR(SEARCH("St Andrews",E19)))</formula>
    </cfRule>
    <cfRule type="containsText" dxfId="2329" priority="110" operator="containsText" text="Strath">
      <formula>NOT(ISERROR(SEARCH("Strath",E19)))</formula>
    </cfRule>
    <cfRule type="containsText" dxfId="2328" priority="111" operator="containsText" text="Edinburgh">
      <formula>NOT(ISERROR(SEARCH("Edinburgh",E19)))</formula>
    </cfRule>
    <cfRule type="containsText" dxfId="2327" priority="112" operator="containsText" text="Glasgow">
      <formula>NOT(ISERROR(SEARCH("Glasgow",E19)))</formula>
    </cfRule>
  </conditionalFormatting>
  <conditionalFormatting sqref="E19:G23">
    <cfRule type="containsText" dxfId="2326" priority="106" operator="containsText" text="Mixed">
      <formula>NOT(ISERROR(SEARCH("Mixed",E19)))</formula>
    </cfRule>
  </conditionalFormatting>
  <conditionalFormatting sqref="E24:G27">
    <cfRule type="containsText" dxfId="2325" priority="100" operator="containsText" text="Dundee">
      <formula>NOT(ISERROR(SEARCH("Dundee",E24)))</formula>
    </cfRule>
    <cfRule type="containsText" dxfId="2324" priority="101" operator="containsText" text="Aberdeen">
      <formula>NOT(ISERROR(SEARCH("Aberdeen",E24)))</formula>
    </cfRule>
    <cfRule type="containsText" dxfId="2323" priority="102" operator="containsText" text="St Andrews">
      <formula>NOT(ISERROR(SEARCH("St Andrews",E24)))</formula>
    </cfRule>
    <cfRule type="containsText" dxfId="2322" priority="103" operator="containsText" text="Strath">
      <formula>NOT(ISERROR(SEARCH("Strath",E24)))</formula>
    </cfRule>
    <cfRule type="containsText" dxfId="2321" priority="104" operator="containsText" text="Edinburgh">
      <formula>NOT(ISERROR(SEARCH("Edinburgh",E24)))</formula>
    </cfRule>
    <cfRule type="containsText" dxfId="2320" priority="105" operator="containsText" text="Glasgow">
      <formula>NOT(ISERROR(SEARCH("Glasgow",E24)))</formula>
    </cfRule>
  </conditionalFormatting>
  <conditionalFormatting sqref="M3:O10">
    <cfRule type="containsText" dxfId="2319" priority="94" operator="containsText" text="Dundee">
      <formula>NOT(ISERROR(SEARCH("Dundee",M3)))</formula>
    </cfRule>
    <cfRule type="containsText" dxfId="2318" priority="95" operator="containsText" text="Aberdeen">
      <formula>NOT(ISERROR(SEARCH("Aberdeen",M3)))</formula>
    </cfRule>
    <cfRule type="containsText" dxfId="2317" priority="96" operator="containsText" text="St Andrews">
      <formula>NOT(ISERROR(SEARCH("St Andrews",M3)))</formula>
    </cfRule>
    <cfRule type="containsText" dxfId="2316" priority="97" operator="containsText" text="Strath">
      <formula>NOT(ISERROR(SEARCH("Strath",M3)))</formula>
    </cfRule>
    <cfRule type="containsText" dxfId="2315" priority="98" operator="containsText" text="Edinburgh">
      <formula>NOT(ISERROR(SEARCH("Edinburgh",M3)))</formula>
    </cfRule>
    <cfRule type="containsText" dxfId="2314" priority="99" operator="containsText" text="Glasgow">
      <formula>NOT(ISERROR(SEARCH("Glasgow",M3)))</formula>
    </cfRule>
  </conditionalFormatting>
  <conditionalFormatting sqref="M11:O18">
    <cfRule type="containsText" dxfId="2313" priority="88" operator="containsText" text="Dundee">
      <formula>NOT(ISERROR(SEARCH("Dundee",M11)))</formula>
    </cfRule>
    <cfRule type="containsText" dxfId="2312" priority="89" operator="containsText" text="Aberdeen">
      <formula>NOT(ISERROR(SEARCH("Aberdeen",M11)))</formula>
    </cfRule>
    <cfRule type="containsText" dxfId="2311" priority="90" operator="containsText" text="St Andrews">
      <formula>NOT(ISERROR(SEARCH("St Andrews",M11)))</formula>
    </cfRule>
    <cfRule type="containsText" dxfId="2310" priority="91" operator="containsText" text="Strath">
      <formula>NOT(ISERROR(SEARCH("Strath",M11)))</formula>
    </cfRule>
    <cfRule type="containsText" dxfId="2309" priority="92" operator="containsText" text="Edinburgh">
      <formula>NOT(ISERROR(SEARCH("Edinburgh",M11)))</formula>
    </cfRule>
    <cfRule type="containsText" dxfId="2308" priority="93" operator="containsText" text="Glasgow">
      <formula>NOT(ISERROR(SEARCH("Glasgow",M11)))</formula>
    </cfRule>
  </conditionalFormatting>
  <conditionalFormatting sqref="M11:O18">
    <cfRule type="containsText" dxfId="2307" priority="87" operator="containsText" text="Mixed">
      <formula>NOT(ISERROR(SEARCH("Mixed",M11)))</formula>
    </cfRule>
  </conditionalFormatting>
  <conditionalFormatting sqref="M19:O23">
    <cfRule type="containsText" dxfId="2306" priority="81" operator="containsText" text="Dundee">
      <formula>NOT(ISERROR(SEARCH("Dundee",M19)))</formula>
    </cfRule>
    <cfRule type="containsText" dxfId="2305" priority="82" operator="containsText" text="Aberdeen">
      <formula>NOT(ISERROR(SEARCH("Aberdeen",M19)))</formula>
    </cfRule>
    <cfRule type="containsText" dxfId="2304" priority="83" operator="containsText" text="St Andrews">
      <formula>NOT(ISERROR(SEARCH("St Andrews",M19)))</formula>
    </cfRule>
    <cfRule type="containsText" dxfId="2303" priority="84" operator="containsText" text="Strath">
      <formula>NOT(ISERROR(SEARCH("Strath",M19)))</formula>
    </cfRule>
    <cfRule type="containsText" dxfId="2302" priority="85" operator="containsText" text="Edinburgh">
      <formula>NOT(ISERROR(SEARCH("Edinburgh",M19)))</formula>
    </cfRule>
    <cfRule type="containsText" dxfId="2301" priority="86" operator="containsText" text="Glasgow">
      <formula>NOT(ISERROR(SEARCH("Glasgow",M19)))</formula>
    </cfRule>
  </conditionalFormatting>
  <conditionalFormatting sqref="M24:O27">
    <cfRule type="containsText" dxfId="2300" priority="75" operator="containsText" text="Dundee">
      <formula>NOT(ISERROR(SEARCH("Dundee",M24)))</formula>
    </cfRule>
    <cfRule type="containsText" dxfId="2299" priority="76" operator="containsText" text="Aberdeen">
      <formula>NOT(ISERROR(SEARCH("Aberdeen",M24)))</formula>
    </cfRule>
    <cfRule type="containsText" dxfId="2298" priority="77" operator="containsText" text="St Andrews">
      <formula>NOT(ISERROR(SEARCH("St Andrews",M24)))</formula>
    </cfRule>
    <cfRule type="containsText" dxfId="2297" priority="78" operator="containsText" text="Strath">
      <formula>NOT(ISERROR(SEARCH("Strath",M24)))</formula>
    </cfRule>
    <cfRule type="containsText" dxfId="2296" priority="79" operator="containsText" text="Edinburgh">
      <formula>NOT(ISERROR(SEARCH("Edinburgh",M24)))</formula>
    </cfRule>
    <cfRule type="containsText" dxfId="2295" priority="80" operator="containsText" text="Glasgow">
      <formula>NOT(ISERROR(SEARCH("Glasgow",M24)))</formula>
    </cfRule>
  </conditionalFormatting>
  <conditionalFormatting sqref="M24:O27">
    <cfRule type="containsText" dxfId="2294" priority="74" operator="containsText" text="Mixed">
      <formula>NOT(ISERROR(SEARCH("Mixed",M24)))</formula>
    </cfRule>
  </conditionalFormatting>
  <conditionalFormatting sqref="T52 T54 T56 T58">
    <cfRule type="containsText" dxfId="2293" priority="68" operator="containsText" text="Dundee">
      <formula>NOT(ISERROR(SEARCH("Dundee",T52)))</formula>
    </cfRule>
    <cfRule type="containsText" dxfId="2292" priority="69" operator="containsText" text="Aberdeen">
      <formula>NOT(ISERROR(SEARCH("Aberdeen",T52)))</formula>
    </cfRule>
    <cfRule type="containsText" dxfId="2291" priority="70" operator="containsText" text="St Andrews">
      <formula>NOT(ISERROR(SEARCH("St Andrews",T52)))</formula>
    </cfRule>
    <cfRule type="containsText" dxfId="2290" priority="71" operator="containsText" text="Strath">
      <formula>NOT(ISERROR(SEARCH("Strath",T52)))</formula>
    </cfRule>
    <cfRule type="containsText" dxfId="2289" priority="72" operator="containsText" text="Edinburgh">
      <formula>NOT(ISERROR(SEARCH("Edinburgh",T52)))</formula>
    </cfRule>
    <cfRule type="containsText" dxfId="2288" priority="73" operator="containsText" text="Glasgow">
      <formula>NOT(ISERROR(SEARCH("Glasgow",T52)))</formula>
    </cfRule>
  </conditionalFormatting>
  <conditionalFormatting sqref="L3:L34">
    <cfRule type="containsText" dxfId="2287" priority="62" operator="containsText" text="Dundee">
      <formula>NOT(ISERROR(SEARCH("Dundee",L3)))</formula>
    </cfRule>
    <cfRule type="containsText" dxfId="2286" priority="63" operator="containsText" text="Aberdeen">
      <formula>NOT(ISERROR(SEARCH("Aberdeen",L3)))</formula>
    </cfRule>
    <cfRule type="containsText" dxfId="2285" priority="64" operator="containsText" text="St Andrews">
      <formula>NOT(ISERROR(SEARCH("St Andrews",L3)))</formula>
    </cfRule>
    <cfRule type="containsText" dxfId="2284" priority="65" operator="containsText" text="Strath">
      <formula>NOT(ISERROR(SEARCH("Strath",L3)))</formula>
    </cfRule>
    <cfRule type="containsText" dxfId="2283" priority="66" operator="containsText" text="Edinburgh">
      <formula>NOT(ISERROR(SEARCH("Edinburgh",L3)))</formula>
    </cfRule>
    <cfRule type="containsText" dxfId="2282" priority="67" operator="containsText" text="Glasgow">
      <formula>NOT(ISERROR(SEARCH("Glasgow",L3)))</formula>
    </cfRule>
  </conditionalFormatting>
  <conditionalFormatting sqref="L3:L34">
    <cfRule type="containsText" dxfId="2281" priority="61" operator="containsText" text="Mixed">
      <formula>NOT(ISERROR(SEARCH("Mixed",L3)))</formula>
    </cfRule>
  </conditionalFormatting>
  <conditionalFormatting sqref="AH6:AJ6">
    <cfRule type="containsText" dxfId="2280" priority="55" operator="containsText" text="Dundee">
      <formula>NOT(ISERROR(SEARCH("Dundee",AH6)))</formula>
    </cfRule>
    <cfRule type="containsText" dxfId="2279" priority="56" operator="containsText" text="Aberdeen">
      <formula>NOT(ISERROR(SEARCH("Aberdeen",AH6)))</formula>
    </cfRule>
    <cfRule type="containsText" dxfId="2278" priority="57" operator="containsText" text="St Andrews">
      <formula>NOT(ISERROR(SEARCH("St Andrews",AH6)))</formula>
    </cfRule>
    <cfRule type="containsText" dxfId="2277" priority="58" operator="containsText" text="Strath">
      <formula>NOT(ISERROR(SEARCH("Strath",AH6)))</formula>
    </cfRule>
    <cfRule type="containsText" dxfId="2276" priority="59" operator="containsText" text="Edinburgh">
      <formula>NOT(ISERROR(SEARCH("Edinburgh",AH6)))</formula>
    </cfRule>
    <cfRule type="containsText" dxfId="2275" priority="60" operator="containsText" text="Glasgow">
      <formula>NOT(ISERROR(SEARCH("Glasgow",AH6)))</formula>
    </cfRule>
  </conditionalFormatting>
  <conditionalFormatting sqref="AN58">
    <cfRule type="containsText" dxfId="2274" priority="1" operator="containsText" text="Dundee">
      <formula>NOT(ISERROR(SEARCH("Dundee",AN58)))</formula>
    </cfRule>
    <cfRule type="containsText" dxfId="2273" priority="2" operator="containsText" text="Aberdeen">
      <formula>NOT(ISERROR(SEARCH("Aberdeen",AN58)))</formula>
    </cfRule>
    <cfRule type="containsText" dxfId="2272" priority="3" operator="containsText" text="St Andrews">
      <formula>NOT(ISERROR(SEARCH("St Andrews",AN58)))</formula>
    </cfRule>
    <cfRule type="containsText" dxfId="2271" priority="4" operator="containsText" text="Strath">
      <formula>NOT(ISERROR(SEARCH("Strath",AN58)))</formula>
    </cfRule>
    <cfRule type="containsText" dxfId="2270" priority="5" operator="containsText" text="Edinburgh">
      <formula>NOT(ISERROR(SEARCH("Edinburgh",AN58)))</formula>
    </cfRule>
    <cfRule type="containsText" dxfId="2269" priority="6" operator="containsText" text="Glasgow">
      <formula>NOT(ISERROR(SEARCH("Glasgow",AN58)))</formula>
    </cfRule>
  </conditionalFormatting>
  <conditionalFormatting sqref="AN36">
    <cfRule type="containsText" dxfId="2268" priority="43" operator="containsText" text="Dundee">
      <formula>NOT(ISERROR(SEARCH("Dundee",AN36)))</formula>
    </cfRule>
    <cfRule type="containsText" dxfId="2267" priority="44" operator="containsText" text="Aberdeen">
      <formula>NOT(ISERROR(SEARCH("Aberdeen",AN36)))</formula>
    </cfRule>
    <cfRule type="containsText" dxfId="2266" priority="45" operator="containsText" text="St Andrews">
      <formula>NOT(ISERROR(SEARCH("St Andrews",AN36)))</formula>
    </cfRule>
    <cfRule type="containsText" dxfId="2265" priority="46" operator="containsText" text="Strath">
      <formula>NOT(ISERROR(SEARCH("Strath",AN36)))</formula>
    </cfRule>
    <cfRule type="containsText" dxfId="2264" priority="47" operator="containsText" text="Edinburgh">
      <formula>NOT(ISERROR(SEARCH("Edinburgh",AN36)))</formula>
    </cfRule>
    <cfRule type="containsText" dxfId="2263" priority="48" operator="containsText" text="Glasgow">
      <formula>NOT(ISERROR(SEARCH("Glasgow",AN36)))</formula>
    </cfRule>
  </conditionalFormatting>
  <conditionalFormatting sqref="AN38">
    <cfRule type="containsText" dxfId="2262" priority="37" operator="containsText" text="Dundee">
      <formula>NOT(ISERROR(SEARCH("Dundee",AN38)))</formula>
    </cfRule>
    <cfRule type="containsText" dxfId="2261" priority="38" operator="containsText" text="Aberdeen">
      <formula>NOT(ISERROR(SEARCH("Aberdeen",AN38)))</formula>
    </cfRule>
    <cfRule type="containsText" dxfId="2260" priority="39" operator="containsText" text="St Andrews">
      <formula>NOT(ISERROR(SEARCH("St Andrews",AN38)))</formula>
    </cfRule>
    <cfRule type="containsText" dxfId="2259" priority="40" operator="containsText" text="Strath">
      <formula>NOT(ISERROR(SEARCH("Strath",AN38)))</formula>
    </cfRule>
    <cfRule type="containsText" dxfId="2258" priority="41" operator="containsText" text="Edinburgh">
      <formula>NOT(ISERROR(SEARCH("Edinburgh",AN38)))</formula>
    </cfRule>
    <cfRule type="containsText" dxfId="2257" priority="42" operator="containsText" text="Glasgow">
      <formula>NOT(ISERROR(SEARCH("Glasgow",AN38)))</formula>
    </cfRule>
  </conditionalFormatting>
  <conditionalFormatting sqref="AN40">
    <cfRule type="containsText" dxfId="2256" priority="31" operator="containsText" text="Dundee">
      <formula>NOT(ISERROR(SEARCH("Dundee",AN40)))</formula>
    </cfRule>
    <cfRule type="containsText" dxfId="2255" priority="32" operator="containsText" text="Aberdeen">
      <formula>NOT(ISERROR(SEARCH("Aberdeen",AN40)))</formula>
    </cfRule>
    <cfRule type="containsText" dxfId="2254" priority="33" operator="containsText" text="St Andrews">
      <formula>NOT(ISERROR(SEARCH("St Andrews",AN40)))</formula>
    </cfRule>
    <cfRule type="containsText" dxfId="2253" priority="34" operator="containsText" text="Strath">
      <formula>NOT(ISERROR(SEARCH("Strath",AN40)))</formula>
    </cfRule>
    <cfRule type="containsText" dxfId="2252" priority="35" operator="containsText" text="Edinburgh">
      <formula>NOT(ISERROR(SEARCH("Edinburgh",AN40)))</formula>
    </cfRule>
    <cfRule type="containsText" dxfId="2251" priority="36" operator="containsText" text="Glasgow">
      <formula>NOT(ISERROR(SEARCH("Glasgow",AN40)))</formula>
    </cfRule>
  </conditionalFormatting>
  <conditionalFormatting sqref="AN42">
    <cfRule type="containsText" dxfId="2250" priority="25" operator="containsText" text="Dundee">
      <formula>NOT(ISERROR(SEARCH("Dundee",AN42)))</formula>
    </cfRule>
    <cfRule type="containsText" dxfId="2249" priority="26" operator="containsText" text="Aberdeen">
      <formula>NOT(ISERROR(SEARCH("Aberdeen",AN42)))</formula>
    </cfRule>
    <cfRule type="containsText" dxfId="2248" priority="27" operator="containsText" text="St Andrews">
      <formula>NOT(ISERROR(SEARCH("St Andrews",AN42)))</formula>
    </cfRule>
    <cfRule type="containsText" dxfId="2247" priority="28" operator="containsText" text="Strath">
      <formula>NOT(ISERROR(SEARCH("Strath",AN42)))</formula>
    </cfRule>
    <cfRule type="containsText" dxfId="2246" priority="29" operator="containsText" text="Edinburgh">
      <formula>NOT(ISERROR(SEARCH("Edinburgh",AN42)))</formula>
    </cfRule>
    <cfRule type="containsText" dxfId="2245" priority="30" operator="containsText" text="Glasgow">
      <formula>NOT(ISERROR(SEARCH("Glasgow",AN42)))</formula>
    </cfRule>
  </conditionalFormatting>
  <conditionalFormatting sqref="AN52">
    <cfRule type="containsText" dxfId="2244" priority="19" operator="containsText" text="Dundee">
      <formula>NOT(ISERROR(SEARCH("Dundee",AN52)))</formula>
    </cfRule>
    <cfRule type="containsText" dxfId="2243" priority="20" operator="containsText" text="Aberdeen">
      <formula>NOT(ISERROR(SEARCH("Aberdeen",AN52)))</formula>
    </cfRule>
    <cfRule type="containsText" dxfId="2242" priority="21" operator="containsText" text="St Andrews">
      <formula>NOT(ISERROR(SEARCH("St Andrews",AN52)))</formula>
    </cfRule>
    <cfRule type="containsText" dxfId="2241" priority="22" operator="containsText" text="Strath">
      <formula>NOT(ISERROR(SEARCH("Strath",AN52)))</formula>
    </cfRule>
    <cfRule type="containsText" dxfId="2240" priority="23" operator="containsText" text="Edinburgh">
      <formula>NOT(ISERROR(SEARCH("Edinburgh",AN52)))</formula>
    </cfRule>
    <cfRule type="containsText" dxfId="2239" priority="24" operator="containsText" text="Glasgow">
      <formula>NOT(ISERROR(SEARCH("Glasgow",AN52)))</formula>
    </cfRule>
  </conditionalFormatting>
  <conditionalFormatting sqref="AN54">
    <cfRule type="containsText" dxfId="2238" priority="13" operator="containsText" text="Dundee">
      <formula>NOT(ISERROR(SEARCH("Dundee",AN54)))</formula>
    </cfRule>
    <cfRule type="containsText" dxfId="2237" priority="14" operator="containsText" text="Aberdeen">
      <formula>NOT(ISERROR(SEARCH("Aberdeen",AN54)))</formula>
    </cfRule>
    <cfRule type="containsText" dxfId="2236" priority="15" operator="containsText" text="St Andrews">
      <formula>NOT(ISERROR(SEARCH("St Andrews",AN54)))</formula>
    </cfRule>
    <cfRule type="containsText" dxfId="2235" priority="16" operator="containsText" text="Strath">
      <formula>NOT(ISERROR(SEARCH("Strath",AN54)))</formula>
    </cfRule>
    <cfRule type="containsText" dxfId="2234" priority="17" operator="containsText" text="Edinburgh">
      <formula>NOT(ISERROR(SEARCH("Edinburgh",AN54)))</formula>
    </cfRule>
    <cfRule type="containsText" dxfId="2233" priority="18" operator="containsText" text="Glasgow">
      <formula>NOT(ISERROR(SEARCH("Glasgow",AN54)))</formula>
    </cfRule>
  </conditionalFormatting>
  <conditionalFormatting sqref="AN56">
    <cfRule type="containsText" dxfId="2232" priority="7" operator="containsText" text="Dundee">
      <formula>NOT(ISERROR(SEARCH("Dundee",AN56)))</formula>
    </cfRule>
    <cfRule type="containsText" dxfId="2231" priority="8" operator="containsText" text="Aberdeen">
      <formula>NOT(ISERROR(SEARCH("Aberdeen",AN56)))</formula>
    </cfRule>
    <cfRule type="containsText" dxfId="2230" priority="9" operator="containsText" text="St Andrews">
      <formula>NOT(ISERROR(SEARCH("St Andrews",AN56)))</formula>
    </cfRule>
    <cfRule type="containsText" dxfId="2229" priority="10" operator="containsText" text="Strath">
      <formula>NOT(ISERROR(SEARCH("Strath",AN56)))</formula>
    </cfRule>
    <cfRule type="containsText" dxfId="2228" priority="11" operator="containsText" text="Edinburgh">
      <formula>NOT(ISERROR(SEARCH("Edinburgh",AN56)))</formula>
    </cfRule>
    <cfRule type="containsText" dxfId="2227" priority="12" operator="containsText" text="Glasgow">
      <formula>NOT(ISERROR(SEARCH("Glasgow",AN56)))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50"/>
  <sheetViews>
    <sheetView topLeftCell="A13" zoomScale="55" zoomScaleNormal="55" workbookViewId="0">
      <selection activeCell="J41" sqref="J41:Q42"/>
    </sheetView>
  </sheetViews>
  <sheetFormatPr defaultColWidth="9.140625" defaultRowHeight="15" x14ac:dyDescent="0.25"/>
  <cols>
    <col min="1" max="1" width="9.140625" style="19"/>
    <col min="2" max="2" width="17" style="19" bestFit="1" customWidth="1"/>
    <col min="3" max="3" width="3.7109375" style="19" bestFit="1" customWidth="1"/>
    <col min="4" max="4" width="17.7109375" style="19" bestFit="1" customWidth="1"/>
    <col min="5" max="5" width="3.7109375" style="19" bestFit="1" customWidth="1"/>
    <col min="6" max="6" width="18.28515625" style="19" bestFit="1" customWidth="1"/>
    <col min="7" max="7" width="3.7109375" style="19" bestFit="1" customWidth="1"/>
    <col min="8" max="8" width="17.7109375" style="19" bestFit="1" customWidth="1"/>
    <col min="9" max="9" width="3.7109375" style="19" bestFit="1" customWidth="1"/>
    <col min="10" max="10" width="18.28515625" style="19" bestFit="1" customWidth="1"/>
    <col min="11" max="11" width="4.140625" style="19" bestFit="1" customWidth="1"/>
    <col min="12" max="12" width="18.28515625" style="19" bestFit="1" customWidth="1"/>
    <col min="13" max="13" width="4.140625" style="19" bestFit="1" customWidth="1"/>
    <col min="14" max="14" width="16.42578125" style="19" bestFit="1" customWidth="1"/>
    <col min="15" max="15" width="3.85546875" style="19" bestFit="1" customWidth="1"/>
    <col min="16" max="16" width="16" style="19" bestFit="1" customWidth="1"/>
    <col min="17" max="17" width="3.85546875" style="19" bestFit="1" customWidth="1"/>
    <col min="18" max="26" width="9.140625" style="19"/>
    <col min="27" max="27" width="14.42578125" style="19" bestFit="1" customWidth="1"/>
    <col min="28" max="16384" width="9.140625" style="19"/>
  </cols>
  <sheetData>
    <row r="1" spans="1:28" x14ac:dyDescent="0.25">
      <c r="B1" s="118" t="s">
        <v>68</v>
      </c>
      <c r="C1" s="118"/>
      <c r="D1" s="118"/>
      <c r="E1" s="118"/>
      <c r="F1" s="118"/>
      <c r="G1" s="118"/>
    </row>
    <row r="2" spans="1:28" x14ac:dyDescent="0.25">
      <c r="B2" s="119" t="s">
        <v>69</v>
      </c>
      <c r="C2" s="119"/>
      <c r="D2" s="119"/>
      <c r="E2" s="119"/>
      <c r="F2" s="119"/>
      <c r="G2" s="119"/>
    </row>
    <row r="4" spans="1:28" x14ac:dyDescent="0.25">
      <c r="B4" s="120" t="s">
        <v>106</v>
      </c>
      <c r="C4" s="120"/>
      <c r="D4" s="121" t="s">
        <v>52</v>
      </c>
      <c r="E4" s="121"/>
      <c r="F4" s="122" t="s">
        <v>53</v>
      </c>
      <c r="G4" s="122"/>
      <c r="H4" s="117" t="s">
        <v>55</v>
      </c>
      <c r="I4" s="117"/>
      <c r="T4" s="2" t="s">
        <v>26</v>
      </c>
      <c r="U4" s="2" t="str">
        <f>B5</f>
        <v>Strathclyde 1</v>
      </c>
    </row>
    <row r="5" spans="1:28" x14ac:dyDescent="0.25">
      <c r="B5" s="19" t="str">
        <f>'League Results'!AX4</f>
        <v>Strathclyde 1</v>
      </c>
      <c r="C5" s="19" t="str">
        <f>'[2]Pools Results and Playoffs'!AM35</f>
        <v>A</v>
      </c>
      <c r="D5" s="19" t="str">
        <f>'League Results'!AX9</f>
        <v>St. Andrews 2</v>
      </c>
      <c r="E5" s="19" t="str">
        <f>'[2]Pools Results and Playoffs'!AO35</f>
        <v>F</v>
      </c>
      <c r="F5" s="19" t="str">
        <f>'League Results'!AX14</f>
        <v>UHI 1</v>
      </c>
      <c r="G5" s="19" t="str">
        <f>'[2]Pools Results and Playoffs'!AQ35</f>
        <v>K</v>
      </c>
      <c r="H5" s="19" t="str">
        <f>'League Results'!AX18</f>
        <v xml:space="preserve"> </v>
      </c>
      <c r="I5" s="19" t="s">
        <v>41</v>
      </c>
      <c r="T5" s="2" t="s">
        <v>32</v>
      </c>
      <c r="U5" s="2" t="str">
        <f t="shared" ref="U5:U8" si="0">B6</f>
        <v>Edinburgh 2</v>
      </c>
    </row>
    <row r="6" spans="1:28" x14ac:dyDescent="0.25">
      <c r="B6" s="19" t="str">
        <f>'League Results'!AX5</f>
        <v>Edinburgh 2</v>
      </c>
      <c r="C6" s="19" t="str">
        <f>'[2]Pools Results and Playoffs'!AM36</f>
        <v>B</v>
      </c>
      <c r="D6" s="19" t="str">
        <f>'League Results'!AX10</f>
        <v>Strathclyde 3</v>
      </c>
      <c r="E6" s="19" t="str">
        <f>'[2]Pools Results and Playoffs'!AO36</f>
        <v>G</v>
      </c>
      <c r="F6" s="19" t="str">
        <f>'League Results'!AX15</f>
        <v>Edinburgh 3</v>
      </c>
      <c r="G6" s="19" t="str">
        <f>'[2]Pools Results and Playoffs'!AQ36</f>
        <v>L</v>
      </c>
      <c r="H6" s="19" t="str">
        <f>'League Results'!AX19</f>
        <v>Dundee 1</v>
      </c>
      <c r="I6" s="19" t="s">
        <v>42</v>
      </c>
      <c r="T6" s="2" t="s">
        <v>33</v>
      </c>
      <c r="U6" s="2" t="str">
        <f t="shared" si="0"/>
        <v>Edinburgh 1</v>
      </c>
    </row>
    <row r="7" spans="1:28" x14ac:dyDescent="0.25">
      <c r="B7" s="19" t="str">
        <f>'League Results'!AX6</f>
        <v>Edinburgh 1</v>
      </c>
      <c r="C7" s="19" t="str">
        <f>'[2]Pools Results and Playoffs'!AM37</f>
        <v>C</v>
      </c>
      <c r="D7" s="19" t="str">
        <f>'League Results'!AX11</f>
        <v>Glasgow 2</v>
      </c>
      <c r="E7" s="19" t="str">
        <f>'[2]Pools Results and Playoffs'!AO37</f>
        <v>H</v>
      </c>
      <c r="F7" s="19" t="str">
        <f>'League Results'!AX16</f>
        <v>St. Andrews 3</v>
      </c>
      <c r="G7" s="19" t="str">
        <f>'[2]Pools Results and Playoffs'!AQ37</f>
        <v>M</v>
      </c>
      <c r="H7" s="19" t="str">
        <f>'League Results'!AX20</f>
        <v>Glasgow 3</v>
      </c>
      <c r="I7" s="19" t="s">
        <v>45</v>
      </c>
      <c r="T7" s="2" t="s">
        <v>34</v>
      </c>
      <c r="U7" s="2" t="str">
        <f t="shared" si="0"/>
        <v>St. Andrews 1</v>
      </c>
    </row>
    <row r="8" spans="1:28" x14ac:dyDescent="0.25">
      <c r="B8" s="19" t="str">
        <f>'League Results'!AX7</f>
        <v>St. Andrews 1</v>
      </c>
      <c r="C8" s="19" t="str">
        <f>'[2]Pools Results and Playoffs'!AM38</f>
        <v>D</v>
      </c>
      <c r="D8" s="19" t="str">
        <f>'League Results'!AX12</f>
        <v>Strathclyde 2</v>
      </c>
      <c r="E8" s="19" t="str">
        <f>'[2]Pools Results and Playoffs'!AO38</f>
        <v>I</v>
      </c>
      <c r="F8" s="19" t="str">
        <f>'League Results'!AX17</f>
        <v>Aberdeen 2</v>
      </c>
      <c r="G8" s="19" t="str">
        <f>'[2]Pools Results and Playoffs'!AQ38</f>
        <v>N</v>
      </c>
      <c r="H8" s="19" t="str">
        <f>'League Results'!AX21</f>
        <v>Dundee 2</v>
      </c>
      <c r="I8" s="19" t="s">
        <v>46</v>
      </c>
      <c r="T8" s="2" t="s">
        <v>39</v>
      </c>
      <c r="U8" s="2" t="str">
        <f t="shared" si="0"/>
        <v>Glasgow 1</v>
      </c>
    </row>
    <row r="9" spans="1:28" x14ac:dyDescent="0.25">
      <c r="B9" s="19" t="str">
        <f>'League Results'!AX8</f>
        <v>Glasgow 1</v>
      </c>
      <c r="C9" s="19" t="str">
        <f>'[2]Pools Results and Playoffs'!AM39</f>
        <v>E</v>
      </c>
      <c r="D9" s="19" t="str">
        <f>'League Results'!AX13</f>
        <v>Aberdeen 1</v>
      </c>
      <c r="E9" s="19" t="str">
        <f>'[2]Pools Results and Playoffs'!AO39</f>
        <v>J</v>
      </c>
      <c r="T9" s="2" t="s">
        <v>40</v>
      </c>
      <c r="U9" s="2" t="str">
        <f>D5</f>
        <v>St. Andrews 2</v>
      </c>
    </row>
    <row r="10" spans="1:28" x14ac:dyDescent="0.25">
      <c r="T10" s="2" t="s">
        <v>43</v>
      </c>
      <c r="U10" s="2" t="str">
        <f t="shared" ref="U10:U13" si="1">D6</f>
        <v>Strathclyde 3</v>
      </c>
    </row>
    <row r="11" spans="1:28" ht="15.75" thickBot="1" x14ac:dyDescent="0.3">
      <c r="T11" s="2" t="s">
        <v>44</v>
      </c>
      <c r="U11" s="2" t="str">
        <f t="shared" si="1"/>
        <v>Glasgow 2</v>
      </c>
    </row>
    <row r="12" spans="1:28" x14ac:dyDescent="0.25">
      <c r="A12" s="123" t="s">
        <v>63</v>
      </c>
      <c r="B12" s="125" t="s">
        <v>64</v>
      </c>
      <c r="C12" s="125"/>
      <c r="D12" s="125"/>
      <c r="E12" s="125"/>
      <c r="F12" s="125" t="s">
        <v>65</v>
      </c>
      <c r="G12" s="125"/>
      <c r="H12" s="125"/>
      <c r="I12" s="125"/>
      <c r="J12" s="125" t="s">
        <v>66</v>
      </c>
      <c r="K12" s="125"/>
      <c r="L12" s="125"/>
      <c r="M12" s="125"/>
      <c r="N12" s="125" t="s">
        <v>67</v>
      </c>
      <c r="O12" s="125"/>
      <c r="P12" s="125"/>
      <c r="Q12" s="126"/>
      <c r="T12" s="2" t="s">
        <v>47</v>
      </c>
      <c r="U12" s="2" t="str">
        <f t="shared" si="1"/>
        <v>Strathclyde 2</v>
      </c>
    </row>
    <row r="13" spans="1:28" x14ac:dyDescent="0.25">
      <c r="A13" s="124"/>
      <c r="B13" s="127" t="str">
        <f>'[2]Information (Pools)'!H3</f>
        <v>Glasgow</v>
      </c>
      <c r="C13" s="127"/>
      <c r="D13" s="127"/>
      <c r="E13" s="127"/>
      <c r="F13" s="127" t="str">
        <f>'[2]Information (Pools)'!H5</f>
        <v>Strathclyde 1</v>
      </c>
      <c r="G13" s="127"/>
      <c r="H13" s="127"/>
      <c r="I13" s="127"/>
      <c r="J13" s="127" t="str">
        <f>'[2]Information (Pools)'!H7</f>
        <v>Edinburgh</v>
      </c>
      <c r="K13" s="127"/>
      <c r="L13" s="127"/>
      <c r="M13" s="127"/>
      <c r="N13" s="127" t="str">
        <f>'[2]Information (Pools)'!H9</f>
        <v>Strathclyde  2</v>
      </c>
      <c r="O13" s="127"/>
      <c r="P13" s="127"/>
      <c r="Q13" s="128"/>
      <c r="T13" s="2" t="s">
        <v>48</v>
      </c>
      <c r="U13" s="2" t="str">
        <f t="shared" si="1"/>
        <v>Aberdeen 1</v>
      </c>
    </row>
    <row r="14" spans="1:28" ht="15.75" thickBot="1" x14ac:dyDescent="0.3">
      <c r="A14" s="103" t="s">
        <v>27</v>
      </c>
      <c r="B14" s="129" t="str">
        <f>'[2]Information (Pools)'!I3</f>
        <v>Blue</v>
      </c>
      <c r="C14" s="129"/>
      <c r="D14" s="129" t="str">
        <f>'[2]Information (Pools)'!I4</f>
        <v>Red</v>
      </c>
      <c r="E14" s="129"/>
      <c r="F14" s="129" t="str">
        <f>'[2]Information (Pools)'!I5</f>
        <v>Blue</v>
      </c>
      <c r="G14" s="129"/>
      <c r="H14" s="129" t="str">
        <f>'[2]Information (Pools)'!I6</f>
        <v>White</v>
      </c>
      <c r="I14" s="129"/>
      <c r="J14" s="129" t="str">
        <f>'[2]Information (Pools)'!I7</f>
        <v>Blue</v>
      </c>
      <c r="K14" s="129"/>
      <c r="L14" s="129" t="str">
        <f>'[2]Information (Pools)'!I8</f>
        <v>White</v>
      </c>
      <c r="M14" s="129"/>
      <c r="N14" s="129" t="str">
        <f>'[2]Information (Pools)'!I9</f>
        <v>Blue</v>
      </c>
      <c r="O14" s="129"/>
      <c r="P14" s="129" t="str">
        <f>'[2]Information (Pools)'!I10</f>
        <v>Yellow</v>
      </c>
      <c r="Q14" s="130"/>
      <c r="T14" s="2" t="s">
        <v>35</v>
      </c>
      <c r="U14" s="2" t="str">
        <f>F5</f>
        <v>UHI 1</v>
      </c>
    </row>
    <row r="15" spans="1:28" x14ac:dyDescent="0.25">
      <c r="A15" s="12">
        <v>1</v>
      </c>
      <c r="B15" s="13" t="str">
        <f>IFERROR(INDEX($B$5:$B$9,MATCH($C15,$C$5:$C$9,0)), "")</f>
        <v>Strathclyde 1</v>
      </c>
      <c r="C15" s="102" t="s">
        <v>26</v>
      </c>
      <c r="D15" s="13" t="str">
        <f>IFERROR(INDEX($B$5:$B$9,MATCH($E15,$C$5:$C$9,0)), "")</f>
        <v>Edinburgh 2</v>
      </c>
      <c r="E15" s="102" t="s">
        <v>32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  <c r="T15" s="2" t="s">
        <v>36</v>
      </c>
      <c r="U15" s="2" t="str">
        <f t="shared" ref="U15:U18" si="2">F6</f>
        <v>Edinburgh 3</v>
      </c>
      <c r="X15" s="19" t="str">
        <f>C15</f>
        <v>A</v>
      </c>
      <c r="Y15" s="19" t="str">
        <f>E15</f>
        <v>B</v>
      </c>
      <c r="AA15" s="19" t="str">
        <f>B5</f>
        <v>Strathclyde 1</v>
      </c>
      <c r="AB15" s="19" t="str">
        <f>C5</f>
        <v>A</v>
      </c>
    </row>
    <row r="16" spans="1:28" x14ac:dyDescent="0.25">
      <c r="A16" s="15">
        <v>2</v>
      </c>
      <c r="B16" s="13" t="str">
        <f t="shared" ref="B16:D50" si="3">IFERROR(INDEX($B$5:$B$9,MATCH($C16,$C$5:$C$9,0)), "")</f>
        <v/>
      </c>
      <c r="C16" s="24"/>
      <c r="D16" s="13" t="str">
        <f t="shared" ref="D16:D47" si="4">IFERROR(INDEX($B$5:$B$9,MATCH($E16,$C$5:$C$9,0)), "")</f>
        <v/>
      </c>
      <c r="E16" s="24"/>
      <c r="F16" s="13" t="str">
        <f>IFERROR(INDEX($D$5:$D$9,MATCH($G16,$E$5:$E$9,0)), "")</f>
        <v>St. Andrews 2</v>
      </c>
      <c r="G16" s="24" t="s">
        <v>40</v>
      </c>
      <c r="H16" s="13" t="str">
        <f>IFERROR(INDEX($D$5:$D$9,MATCH($I16,$E$5:$E$9,0)), "")</f>
        <v>Strathclyde 3</v>
      </c>
      <c r="I16" s="24" t="s">
        <v>43</v>
      </c>
      <c r="J16" s="16"/>
      <c r="K16" s="16"/>
      <c r="L16" s="16"/>
      <c r="M16" s="16"/>
      <c r="N16" s="16"/>
      <c r="O16" s="16"/>
      <c r="P16" s="16"/>
      <c r="Q16" s="17"/>
      <c r="T16" s="2" t="s">
        <v>37</v>
      </c>
      <c r="U16" s="2" t="str">
        <f t="shared" si="2"/>
        <v>St. Andrews 3</v>
      </c>
      <c r="X16" s="19" t="str">
        <f>G16</f>
        <v>F</v>
      </c>
      <c r="Y16" s="19" t="str">
        <f>I16</f>
        <v>G</v>
      </c>
      <c r="AA16" s="19" t="str">
        <f t="shared" ref="AA16:AB19" si="5">B6</f>
        <v>Edinburgh 2</v>
      </c>
      <c r="AB16" s="19" t="str">
        <f t="shared" si="5"/>
        <v>B</v>
      </c>
    </row>
    <row r="17" spans="1:28" x14ac:dyDescent="0.25">
      <c r="A17" s="15">
        <v>3</v>
      </c>
      <c r="B17" s="13" t="str">
        <f t="shared" si="3"/>
        <v/>
      </c>
      <c r="C17" s="24"/>
      <c r="D17" s="13" t="str">
        <f t="shared" si="4"/>
        <v/>
      </c>
      <c r="E17" s="24"/>
      <c r="F17" s="13" t="str">
        <f t="shared" ref="F17:F48" si="6">IFERROR(INDEX($D$5:$D$9,MATCH($G17,$E$5:$E$9,0)), "")</f>
        <v/>
      </c>
      <c r="G17" s="24"/>
      <c r="H17" s="13" t="str">
        <f t="shared" ref="H17:H48" si="7">IFERROR(INDEX($D$5:$D$9,MATCH($I17,$E$5:$E$9,0)), "")</f>
        <v/>
      </c>
      <c r="I17" s="24"/>
      <c r="J17" s="16" t="str">
        <f>IFERROR(INDEX($F$5:$F$9,MATCH($K17,$G$5:$G$9,0)), "")</f>
        <v>UHI 1</v>
      </c>
      <c r="K17" s="24" t="s">
        <v>35</v>
      </c>
      <c r="L17" s="16" t="str">
        <f>IFERROR(INDEX($F$5:$F$9,MATCH($M17,$G$5:$G$9,0)), "")</f>
        <v>Edinburgh 3</v>
      </c>
      <c r="M17" s="24" t="s">
        <v>36</v>
      </c>
      <c r="N17" s="16"/>
      <c r="O17" s="16"/>
      <c r="P17" s="16"/>
      <c r="Q17" s="17"/>
      <c r="T17" s="2" t="s">
        <v>38</v>
      </c>
      <c r="U17" s="2" t="str">
        <f t="shared" si="2"/>
        <v>Aberdeen 2</v>
      </c>
      <c r="X17" s="19" t="str">
        <f>K17</f>
        <v>K</v>
      </c>
      <c r="Y17" s="19" t="str">
        <f>M17</f>
        <v>L</v>
      </c>
      <c r="AA17" s="19" t="str">
        <f t="shared" si="5"/>
        <v>Edinburgh 1</v>
      </c>
      <c r="AB17" s="19" t="str">
        <f t="shared" si="5"/>
        <v>C</v>
      </c>
    </row>
    <row r="18" spans="1:28" x14ac:dyDescent="0.25">
      <c r="A18" s="15">
        <v>4</v>
      </c>
      <c r="B18" s="13" t="str">
        <f t="shared" si="3"/>
        <v/>
      </c>
      <c r="C18" s="24"/>
      <c r="D18" s="13" t="str">
        <f t="shared" si="4"/>
        <v/>
      </c>
      <c r="E18" s="24"/>
      <c r="F18" s="13" t="str">
        <f t="shared" si="6"/>
        <v/>
      </c>
      <c r="G18" s="24"/>
      <c r="H18" s="13" t="str">
        <f t="shared" si="7"/>
        <v/>
      </c>
      <c r="I18" s="24"/>
      <c r="J18" s="16" t="str">
        <f t="shared" ref="J18:L44" si="8">IFERROR(INDEX($F$5:$F$9,MATCH($K18,$G$5:$G$9,0)), "")</f>
        <v/>
      </c>
      <c r="K18" s="24"/>
      <c r="L18" s="16" t="str">
        <f t="shared" ref="L18:L43" si="9">IFERROR(INDEX($F$5:$F$9,MATCH($M18,$G$5:$G$9,0)), "")</f>
        <v/>
      </c>
      <c r="M18" s="24"/>
      <c r="N18" s="16" t="str">
        <f>IFERROR(INDEX($H$5:$H$9,MATCH($O18,$I$5:$I$9,0)), "")</f>
        <v xml:space="preserve"> </v>
      </c>
      <c r="O18" s="24" t="s">
        <v>41</v>
      </c>
      <c r="P18" s="16" t="str">
        <f>IFERROR(INDEX($H$5:$H$9,MATCH($Q18,$I$5:$I$9,0)), "")</f>
        <v>Dundee 1</v>
      </c>
      <c r="Q18" s="77" t="s">
        <v>42</v>
      </c>
      <c r="T18" s="2" t="s">
        <v>41</v>
      </c>
      <c r="U18" s="2">
        <f t="shared" si="2"/>
        <v>0</v>
      </c>
      <c r="X18" s="19" t="str">
        <f>O18</f>
        <v>O</v>
      </c>
      <c r="Y18" s="19" t="str">
        <f>Q18</f>
        <v>P</v>
      </c>
      <c r="AA18" s="19" t="str">
        <f t="shared" si="5"/>
        <v>St. Andrews 1</v>
      </c>
      <c r="AB18" s="19" t="str">
        <f t="shared" si="5"/>
        <v>D</v>
      </c>
    </row>
    <row r="19" spans="1:28" x14ac:dyDescent="0.25">
      <c r="A19" s="15">
        <v>5</v>
      </c>
      <c r="B19" s="13" t="str">
        <f t="shared" si="3"/>
        <v>Edinburgh 1</v>
      </c>
      <c r="C19" s="24" t="s">
        <v>33</v>
      </c>
      <c r="D19" s="13" t="str">
        <f t="shared" si="4"/>
        <v>Edinburgh 2</v>
      </c>
      <c r="E19" s="24" t="s">
        <v>32</v>
      </c>
      <c r="F19" s="13" t="str">
        <f t="shared" si="6"/>
        <v/>
      </c>
      <c r="G19" s="24"/>
      <c r="H19" s="13" t="str">
        <f t="shared" si="7"/>
        <v/>
      </c>
      <c r="I19" s="24"/>
      <c r="J19" s="16" t="str">
        <f t="shared" si="8"/>
        <v/>
      </c>
      <c r="K19" s="24"/>
      <c r="L19" s="16" t="str">
        <f t="shared" si="9"/>
        <v/>
      </c>
      <c r="M19" s="24"/>
      <c r="N19" s="16" t="str">
        <f t="shared" ref="N19:N40" si="10">IFERROR(INDEX($H$5:$H$9,MATCH($O19,$I$5:$I$9,0)), "")</f>
        <v/>
      </c>
      <c r="O19" s="24"/>
      <c r="P19" s="16" t="str">
        <f t="shared" ref="P19:P40" si="11">IFERROR(INDEX($H$5:$H$9,MATCH($Q19,$I$5:$I$9,0)), "")</f>
        <v/>
      </c>
      <c r="Q19" s="77"/>
      <c r="T19" s="2" t="s">
        <v>42</v>
      </c>
      <c r="U19" s="2" t="str">
        <f>H5</f>
        <v xml:space="preserve"> </v>
      </c>
      <c r="X19" s="19" t="str">
        <f t="shared" ref="X19" si="12">C19</f>
        <v>C</v>
      </c>
      <c r="Y19" s="19" t="str">
        <f t="shared" ref="Y19" si="13">E19</f>
        <v>B</v>
      </c>
      <c r="AA19" s="19" t="str">
        <f t="shared" si="5"/>
        <v>Glasgow 1</v>
      </c>
      <c r="AB19" s="19" t="str">
        <f t="shared" si="5"/>
        <v>E</v>
      </c>
    </row>
    <row r="20" spans="1:28" x14ac:dyDescent="0.25">
      <c r="A20" s="15">
        <v>6</v>
      </c>
      <c r="B20" s="13" t="str">
        <f t="shared" si="3"/>
        <v/>
      </c>
      <c r="C20" s="24"/>
      <c r="D20" s="13" t="str">
        <f t="shared" si="4"/>
        <v/>
      </c>
      <c r="E20" s="24"/>
      <c r="F20" s="13" t="str">
        <f t="shared" si="6"/>
        <v>Glasgow 2</v>
      </c>
      <c r="G20" s="24" t="s">
        <v>44</v>
      </c>
      <c r="H20" s="13" t="str">
        <f t="shared" si="7"/>
        <v>Strathclyde 3</v>
      </c>
      <c r="I20" s="24" t="s">
        <v>43</v>
      </c>
      <c r="J20" s="16" t="str">
        <f t="shared" si="8"/>
        <v/>
      </c>
      <c r="K20" s="24"/>
      <c r="L20" s="16" t="str">
        <f t="shared" si="9"/>
        <v/>
      </c>
      <c r="M20" s="24"/>
      <c r="N20" s="16" t="str">
        <f t="shared" si="10"/>
        <v/>
      </c>
      <c r="O20" s="24"/>
      <c r="P20" s="16" t="str">
        <f t="shared" si="11"/>
        <v/>
      </c>
      <c r="Q20" s="77"/>
      <c r="T20" s="2" t="s">
        <v>45</v>
      </c>
      <c r="U20" s="2" t="str">
        <f t="shared" ref="U20:U22" si="14">H6</f>
        <v>Dundee 1</v>
      </c>
      <c r="X20" s="19" t="str">
        <f t="shared" ref="X20" si="15">G20</f>
        <v>H</v>
      </c>
      <c r="Y20" s="19" t="str">
        <f t="shared" ref="Y20" si="16">I20</f>
        <v>G</v>
      </c>
      <c r="AA20" s="19" t="str">
        <f>D5</f>
        <v>St. Andrews 2</v>
      </c>
      <c r="AB20" s="19" t="str">
        <f>E5</f>
        <v>F</v>
      </c>
    </row>
    <row r="21" spans="1:28" x14ac:dyDescent="0.25">
      <c r="A21" s="15">
        <v>7</v>
      </c>
      <c r="B21" s="13" t="str">
        <f t="shared" si="3"/>
        <v/>
      </c>
      <c r="C21" s="24"/>
      <c r="D21" s="13" t="str">
        <f t="shared" si="4"/>
        <v/>
      </c>
      <c r="E21" s="24"/>
      <c r="F21" s="13" t="str">
        <f t="shared" si="6"/>
        <v/>
      </c>
      <c r="G21" s="24"/>
      <c r="H21" s="13" t="str">
        <f t="shared" si="7"/>
        <v/>
      </c>
      <c r="I21" s="24"/>
      <c r="J21" s="16" t="str">
        <f t="shared" si="8"/>
        <v>UHI 1</v>
      </c>
      <c r="K21" s="24" t="s">
        <v>35</v>
      </c>
      <c r="L21" s="16" t="str">
        <f t="shared" si="9"/>
        <v>St. Andrews 3</v>
      </c>
      <c r="M21" s="24" t="s">
        <v>37</v>
      </c>
      <c r="N21" s="16" t="str">
        <f t="shared" si="10"/>
        <v/>
      </c>
      <c r="O21" s="24"/>
      <c r="P21" s="16" t="str">
        <f t="shared" si="11"/>
        <v/>
      </c>
      <c r="Q21" s="77"/>
      <c r="T21" s="2" t="s">
        <v>46</v>
      </c>
      <c r="U21" s="2" t="str">
        <f t="shared" si="14"/>
        <v>Glasgow 3</v>
      </c>
      <c r="X21" s="19" t="str">
        <f t="shared" ref="X21" si="17">K21</f>
        <v>K</v>
      </c>
      <c r="Y21" s="19" t="str">
        <f t="shared" ref="Y21" si="18">M21</f>
        <v>M</v>
      </c>
      <c r="AA21" s="19" t="str">
        <f t="shared" ref="AA21:AB24" si="19">D6</f>
        <v>Strathclyde 3</v>
      </c>
      <c r="AB21" s="19" t="str">
        <f t="shared" si="19"/>
        <v>G</v>
      </c>
    </row>
    <row r="22" spans="1:28" x14ac:dyDescent="0.25">
      <c r="A22" s="15">
        <v>8</v>
      </c>
      <c r="B22" s="13" t="str">
        <f t="shared" si="3"/>
        <v/>
      </c>
      <c r="C22" s="24"/>
      <c r="D22" s="13" t="str">
        <f t="shared" si="4"/>
        <v/>
      </c>
      <c r="E22" s="24"/>
      <c r="F22" s="13" t="str">
        <f t="shared" si="6"/>
        <v/>
      </c>
      <c r="G22" s="24"/>
      <c r="H22" s="13" t="str">
        <f t="shared" si="7"/>
        <v/>
      </c>
      <c r="I22" s="24"/>
      <c r="J22" s="16" t="str">
        <f t="shared" si="8"/>
        <v/>
      </c>
      <c r="K22" s="24"/>
      <c r="L22" s="16" t="str">
        <f t="shared" si="9"/>
        <v/>
      </c>
      <c r="M22" s="24"/>
      <c r="N22" s="16" t="str">
        <f t="shared" si="10"/>
        <v xml:space="preserve"> </v>
      </c>
      <c r="O22" s="24" t="s">
        <v>41</v>
      </c>
      <c r="P22" s="16" t="str">
        <f t="shared" si="11"/>
        <v>Glasgow 3</v>
      </c>
      <c r="Q22" s="77" t="s">
        <v>45</v>
      </c>
      <c r="T22" s="2" t="s">
        <v>49</v>
      </c>
      <c r="U22" s="2" t="str">
        <f t="shared" si="14"/>
        <v>Dundee 2</v>
      </c>
      <c r="X22" s="19" t="str">
        <f t="shared" ref="X22" si="20">O22</f>
        <v>O</v>
      </c>
      <c r="Y22" s="19" t="str">
        <f t="shared" ref="Y22" si="21">Q22</f>
        <v>Q</v>
      </c>
      <c r="AA22" s="19" t="str">
        <f t="shared" si="19"/>
        <v>Glasgow 2</v>
      </c>
      <c r="AB22" s="19" t="str">
        <f t="shared" si="19"/>
        <v>H</v>
      </c>
    </row>
    <row r="23" spans="1:28" x14ac:dyDescent="0.25">
      <c r="A23" s="15">
        <v>9</v>
      </c>
      <c r="B23" s="13" t="str">
        <f t="shared" si="3"/>
        <v>Edinburgh 1</v>
      </c>
      <c r="C23" s="24" t="s">
        <v>33</v>
      </c>
      <c r="D23" s="13" t="str">
        <f t="shared" si="4"/>
        <v>St. Andrews 1</v>
      </c>
      <c r="E23" s="24" t="s">
        <v>34</v>
      </c>
      <c r="F23" s="13" t="str">
        <f t="shared" si="6"/>
        <v/>
      </c>
      <c r="G23" s="24"/>
      <c r="H23" s="13" t="str">
        <f t="shared" si="7"/>
        <v/>
      </c>
      <c r="I23" s="24"/>
      <c r="J23" s="16" t="str">
        <f t="shared" si="8"/>
        <v/>
      </c>
      <c r="K23" s="24"/>
      <c r="L23" s="16" t="str">
        <f t="shared" si="9"/>
        <v/>
      </c>
      <c r="M23" s="24"/>
      <c r="N23" s="16" t="str">
        <f t="shared" si="10"/>
        <v/>
      </c>
      <c r="O23" s="24"/>
      <c r="P23" s="16" t="str">
        <f t="shared" si="11"/>
        <v/>
      </c>
      <c r="Q23" s="77"/>
      <c r="X23" s="19" t="str">
        <f t="shared" ref="X23" si="22">C23</f>
        <v>C</v>
      </c>
      <c r="Y23" s="19" t="str">
        <f t="shared" ref="Y23" si="23">E23</f>
        <v>D</v>
      </c>
      <c r="AA23" s="19" t="str">
        <f t="shared" si="19"/>
        <v>Strathclyde 2</v>
      </c>
      <c r="AB23" s="19" t="str">
        <f t="shared" si="19"/>
        <v>I</v>
      </c>
    </row>
    <row r="24" spans="1:28" x14ac:dyDescent="0.25">
      <c r="A24" s="15">
        <v>10</v>
      </c>
      <c r="B24" s="13" t="str">
        <f t="shared" si="3"/>
        <v/>
      </c>
      <c r="C24" s="24"/>
      <c r="D24" s="13" t="str">
        <f t="shared" si="4"/>
        <v/>
      </c>
      <c r="E24" s="24"/>
      <c r="F24" s="13" t="str">
        <f t="shared" si="6"/>
        <v>Glasgow 2</v>
      </c>
      <c r="G24" s="24" t="s">
        <v>44</v>
      </c>
      <c r="H24" s="13" t="str">
        <f t="shared" si="7"/>
        <v>Strathclyde 2</v>
      </c>
      <c r="I24" s="24" t="s">
        <v>47</v>
      </c>
      <c r="J24" s="16" t="str">
        <f t="shared" si="8"/>
        <v/>
      </c>
      <c r="K24" s="24"/>
      <c r="L24" s="16" t="str">
        <f t="shared" si="9"/>
        <v/>
      </c>
      <c r="M24" s="24"/>
      <c r="N24" s="16" t="str">
        <f t="shared" si="10"/>
        <v/>
      </c>
      <c r="O24" s="24"/>
      <c r="P24" s="16" t="str">
        <f t="shared" si="11"/>
        <v/>
      </c>
      <c r="Q24" s="77"/>
      <c r="X24" s="19" t="str">
        <f t="shared" ref="X24" si="24">G24</f>
        <v>H</v>
      </c>
      <c r="Y24" s="19" t="str">
        <f t="shared" ref="Y24" si="25">I24</f>
        <v>I</v>
      </c>
      <c r="AA24" s="19" t="str">
        <f t="shared" si="19"/>
        <v>Aberdeen 1</v>
      </c>
      <c r="AB24" s="19" t="str">
        <f t="shared" si="19"/>
        <v>J</v>
      </c>
    </row>
    <row r="25" spans="1:28" x14ac:dyDescent="0.25">
      <c r="A25" s="15">
        <v>11</v>
      </c>
      <c r="B25" s="13" t="str">
        <f t="shared" si="3"/>
        <v/>
      </c>
      <c r="C25" s="24"/>
      <c r="D25" s="13" t="str">
        <f t="shared" si="4"/>
        <v/>
      </c>
      <c r="E25" s="24"/>
      <c r="F25" s="13" t="str">
        <f t="shared" si="6"/>
        <v/>
      </c>
      <c r="G25" s="24"/>
      <c r="H25" s="13" t="str">
        <f t="shared" si="7"/>
        <v/>
      </c>
      <c r="I25" s="24"/>
      <c r="J25" s="16" t="str">
        <f t="shared" si="8"/>
        <v>Aberdeen 2</v>
      </c>
      <c r="K25" s="24" t="s">
        <v>38</v>
      </c>
      <c r="L25" s="16" t="str">
        <f t="shared" si="9"/>
        <v>St. Andrews 3</v>
      </c>
      <c r="M25" s="24" t="s">
        <v>37</v>
      </c>
      <c r="N25" s="16" t="str">
        <f t="shared" si="10"/>
        <v/>
      </c>
      <c r="O25" s="24"/>
      <c r="P25" s="16" t="str">
        <f t="shared" si="11"/>
        <v/>
      </c>
      <c r="Q25" s="77"/>
      <c r="X25" s="19" t="str">
        <f t="shared" ref="X25" si="26">K25</f>
        <v>N</v>
      </c>
      <c r="Y25" s="19" t="str">
        <f t="shared" ref="Y25" si="27">M25</f>
        <v>M</v>
      </c>
      <c r="AA25" s="19" t="str">
        <f>F5</f>
        <v>UHI 1</v>
      </c>
      <c r="AB25" s="19" t="str">
        <f>G5</f>
        <v>K</v>
      </c>
    </row>
    <row r="26" spans="1:28" x14ac:dyDescent="0.25">
      <c r="A26" s="15">
        <v>12</v>
      </c>
      <c r="B26" s="13" t="str">
        <f t="shared" si="3"/>
        <v/>
      </c>
      <c r="C26" s="24"/>
      <c r="D26" s="13" t="str">
        <f t="shared" si="4"/>
        <v/>
      </c>
      <c r="E26" s="24"/>
      <c r="F26" s="13" t="str">
        <f t="shared" si="6"/>
        <v/>
      </c>
      <c r="G26" s="24"/>
      <c r="H26" s="13" t="str">
        <f t="shared" si="7"/>
        <v/>
      </c>
      <c r="I26" s="24"/>
      <c r="J26" s="16" t="str">
        <f t="shared" si="8"/>
        <v/>
      </c>
      <c r="K26" s="24"/>
      <c r="L26" s="16" t="str">
        <f t="shared" si="9"/>
        <v/>
      </c>
      <c r="M26" s="24"/>
      <c r="N26" s="16" t="str">
        <f t="shared" si="10"/>
        <v>Dundee 2</v>
      </c>
      <c r="O26" s="24" t="s">
        <v>46</v>
      </c>
      <c r="P26" s="16" t="str">
        <f t="shared" si="11"/>
        <v>Glasgow 3</v>
      </c>
      <c r="Q26" s="77" t="s">
        <v>45</v>
      </c>
      <c r="X26" s="19" t="str">
        <f t="shared" ref="X26" si="28">O26</f>
        <v>R</v>
      </c>
      <c r="Y26" s="19" t="str">
        <f t="shared" ref="Y26" si="29">Q26</f>
        <v>Q</v>
      </c>
      <c r="AA26" s="19" t="str">
        <f t="shared" ref="AA26:AB28" si="30">F6</f>
        <v>Edinburgh 3</v>
      </c>
      <c r="AB26" s="19" t="str">
        <f t="shared" si="30"/>
        <v>L</v>
      </c>
    </row>
    <row r="27" spans="1:28" x14ac:dyDescent="0.25">
      <c r="A27" s="15">
        <v>13</v>
      </c>
      <c r="B27" s="13" t="str">
        <f t="shared" si="3"/>
        <v>Glasgow 1</v>
      </c>
      <c r="C27" s="24" t="s">
        <v>39</v>
      </c>
      <c r="D27" s="13" t="str">
        <f t="shared" si="4"/>
        <v>St. Andrews 1</v>
      </c>
      <c r="E27" s="24" t="s">
        <v>34</v>
      </c>
      <c r="F27" s="13" t="str">
        <f t="shared" si="6"/>
        <v/>
      </c>
      <c r="G27" s="24"/>
      <c r="H27" s="13" t="str">
        <f t="shared" si="7"/>
        <v/>
      </c>
      <c r="I27" s="24"/>
      <c r="J27" s="16" t="str">
        <f t="shared" si="8"/>
        <v/>
      </c>
      <c r="K27" s="24"/>
      <c r="L27" s="16" t="str">
        <f t="shared" si="9"/>
        <v/>
      </c>
      <c r="M27" s="24"/>
      <c r="N27" s="16" t="str">
        <f t="shared" si="10"/>
        <v/>
      </c>
      <c r="O27" s="24"/>
      <c r="P27" s="16" t="str">
        <f t="shared" si="11"/>
        <v/>
      </c>
      <c r="Q27" s="77"/>
      <c r="X27" s="19" t="str">
        <f t="shared" ref="X27" si="31">C27</f>
        <v>E</v>
      </c>
      <c r="Y27" s="19" t="str">
        <f t="shared" ref="Y27" si="32">E27</f>
        <v>D</v>
      </c>
      <c r="AA27" s="19" t="str">
        <f t="shared" si="30"/>
        <v>St. Andrews 3</v>
      </c>
      <c r="AB27" s="19" t="str">
        <f t="shared" si="30"/>
        <v>M</v>
      </c>
    </row>
    <row r="28" spans="1:28" x14ac:dyDescent="0.25">
      <c r="A28" s="15">
        <v>14</v>
      </c>
      <c r="B28" s="13" t="str">
        <f t="shared" si="3"/>
        <v/>
      </c>
      <c r="C28" s="24"/>
      <c r="D28" s="13" t="str">
        <f t="shared" si="4"/>
        <v/>
      </c>
      <c r="E28" s="24"/>
      <c r="F28" s="13" t="str">
        <f t="shared" si="6"/>
        <v>Aberdeen 1</v>
      </c>
      <c r="G28" s="24" t="s">
        <v>48</v>
      </c>
      <c r="H28" s="13" t="str">
        <f t="shared" si="7"/>
        <v>Strathclyde 2</v>
      </c>
      <c r="I28" s="24" t="s">
        <v>47</v>
      </c>
      <c r="J28" s="16" t="str">
        <f t="shared" si="8"/>
        <v/>
      </c>
      <c r="K28" s="24"/>
      <c r="L28" s="16" t="str">
        <f t="shared" si="9"/>
        <v/>
      </c>
      <c r="M28" s="24"/>
      <c r="N28" s="16" t="str">
        <f t="shared" si="10"/>
        <v/>
      </c>
      <c r="O28" s="24"/>
      <c r="P28" s="16" t="str">
        <f t="shared" si="11"/>
        <v/>
      </c>
      <c r="Q28" s="77"/>
      <c r="X28" s="19" t="str">
        <f t="shared" ref="X28" si="33">G28</f>
        <v>J</v>
      </c>
      <c r="Y28" s="19" t="str">
        <f t="shared" ref="Y28" si="34">I28</f>
        <v>I</v>
      </c>
      <c r="AA28" s="19" t="str">
        <f t="shared" si="30"/>
        <v>Aberdeen 2</v>
      </c>
      <c r="AB28" s="19" t="str">
        <f t="shared" si="30"/>
        <v>N</v>
      </c>
    </row>
    <row r="29" spans="1:28" x14ac:dyDescent="0.25">
      <c r="A29" s="15">
        <v>15</v>
      </c>
      <c r="B29" s="13" t="str">
        <f t="shared" si="3"/>
        <v/>
      </c>
      <c r="C29" s="24"/>
      <c r="D29" s="13" t="str">
        <f t="shared" si="4"/>
        <v/>
      </c>
      <c r="E29" s="24"/>
      <c r="F29" s="13" t="str">
        <f t="shared" si="6"/>
        <v/>
      </c>
      <c r="G29" s="24"/>
      <c r="H29" s="13" t="str">
        <f t="shared" si="7"/>
        <v/>
      </c>
      <c r="I29" s="24"/>
      <c r="J29" s="16" t="str">
        <f t="shared" si="8"/>
        <v>Aberdeen 2</v>
      </c>
      <c r="K29" s="24" t="s">
        <v>38</v>
      </c>
      <c r="L29" s="16" t="str">
        <f t="shared" si="9"/>
        <v>UHI 1</v>
      </c>
      <c r="M29" s="24" t="s">
        <v>35</v>
      </c>
      <c r="N29" s="16" t="str">
        <f t="shared" si="10"/>
        <v/>
      </c>
      <c r="O29" s="24"/>
      <c r="P29" s="16" t="str">
        <f t="shared" si="11"/>
        <v/>
      </c>
      <c r="Q29" s="77"/>
      <c r="X29" s="19" t="str">
        <f t="shared" ref="X29" si="35">K29</f>
        <v>N</v>
      </c>
      <c r="Y29" s="19" t="str">
        <f t="shared" ref="Y29" si="36">M29</f>
        <v>K</v>
      </c>
      <c r="AA29" s="19" t="str">
        <f t="shared" ref="AA29:AB32" si="37">H5</f>
        <v xml:space="preserve"> </v>
      </c>
      <c r="AB29" s="19" t="str">
        <f t="shared" si="37"/>
        <v>O</v>
      </c>
    </row>
    <row r="30" spans="1:28" x14ac:dyDescent="0.25">
      <c r="A30" s="15">
        <v>16</v>
      </c>
      <c r="B30" s="13" t="str">
        <f t="shared" si="3"/>
        <v/>
      </c>
      <c r="C30" s="24"/>
      <c r="D30" s="13" t="str">
        <f t="shared" si="4"/>
        <v/>
      </c>
      <c r="E30" s="24"/>
      <c r="F30" s="13" t="str">
        <f t="shared" si="6"/>
        <v/>
      </c>
      <c r="G30" s="24"/>
      <c r="H30" s="13" t="str">
        <f t="shared" si="7"/>
        <v/>
      </c>
      <c r="I30" s="24"/>
      <c r="J30" s="16" t="str">
        <f t="shared" si="8"/>
        <v/>
      </c>
      <c r="K30" s="24"/>
      <c r="L30" s="16" t="str">
        <f t="shared" si="9"/>
        <v/>
      </c>
      <c r="M30" s="24"/>
      <c r="N30" s="16" t="str">
        <f t="shared" si="10"/>
        <v>Dundee 2</v>
      </c>
      <c r="O30" s="24" t="s">
        <v>46</v>
      </c>
      <c r="P30" s="16" t="str">
        <f t="shared" si="11"/>
        <v xml:space="preserve"> </v>
      </c>
      <c r="Q30" s="77" t="s">
        <v>41</v>
      </c>
      <c r="X30" s="19" t="str">
        <f t="shared" ref="X30" si="38">O30</f>
        <v>R</v>
      </c>
      <c r="Y30" s="19" t="str">
        <f t="shared" ref="Y30" si="39">Q30</f>
        <v>O</v>
      </c>
      <c r="AA30" s="19" t="str">
        <f t="shared" si="37"/>
        <v>Dundee 1</v>
      </c>
      <c r="AB30" s="19" t="str">
        <f t="shared" si="37"/>
        <v>P</v>
      </c>
    </row>
    <row r="31" spans="1:28" x14ac:dyDescent="0.25">
      <c r="A31" s="15">
        <v>17</v>
      </c>
      <c r="B31" s="13" t="str">
        <f t="shared" si="3"/>
        <v>Glasgow 1</v>
      </c>
      <c r="C31" s="24" t="s">
        <v>39</v>
      </c>
      <c r="D31" s="13" t="str">
        <f t="shared" si="4"/>
        <v>Strathclyde 1</v>
      </c>
      <c r="E31" s="24" t="s">
        <v>26</v>
      </c>
      <c r="F31" s="13" t="str">
        <f t="shared" si="6"/>
        <v/>
      </c>
      <c r="G31" s="24"/>
      <c r="H31" s="13" t="str">
        <f t="shared" si="7"/>
        <v/>
      </c>
      <c r="I31" s="24"/>
      <c r="J31" s="16" t="str">
        <f t="shared" si="8"/>
        <v/>
      </c>
      <c r="K31" s="24"/>
      <c r="L31" s="16" t="str">
        <f t="shared" si="9"/>
        <v/>
      </c>
      <c r="M31" s="24"/>
      <c r="N31" s="16" t="str">
        <f t="shared" si="10"/>
        <v/>
      </c>
      <c r="O31" s="24"/>
      <c r="P31" s="16" t="str">
        <f t="shared" si="11"/>
        <v/>
      </c>
      <c r="Q31" s="77"/>
      <c r="X31" s="19" t="str">
        <f t="shared" ref="X31" si="40">C31</f>
        <v>E</v>
      </c>
      <c r="Y31" s="19" t="str">
        <f t="shared" ref="Y31" si="41">E31</f>
        <v>A</v>
      </c>
      <c r="AA31" s="19" t="str">
        <f t="shared" si="37"/>
        <v>Glasgow 3</v>
      </c>
      <c r="AB31" s="19" t="str">
        <f t="shared" si="37"/>
        <v>Q</v>
      </c>
    </row>
    <row r="32" spans="1:28" x14ac:dyDescent="0.25">
      <c r="A32" s="15">
        <v>18</v>
      </c>
      <c r="B32" s="13" t="str">
        <f t="shared" si="3"/>
        <v/>
      </c>
      <c r="C32" s="24"/>
      <c r="D32" s="13" t="str">
        <f t="shared" si="4"/>
        <v/>
      </c>
      <c r="E32" s="24"/>
      <c r="F32" s="13" t="str">
        <f t="shared" si="6"/>
        <v>Aberdeen 1</v>
      </c>
      <c r="G32" s="24" t="s">
        <v>48</v>
      </c>
      <c r="H32" s="13" t="str">
        <f t="shared" si="7"/>
        <v>St. Andrews 2</v>
      </c>
      <c r="I32" s="24" t="s">
        <v>40</v>
      </c>
      <c r="J32" s="16" t="str">
        <f t="shared" si="8"/>
        <v/>
      </c>
      <c r="K32" s="24"/>
      <c r="L32" s="16" t="str">
        <f t="shared" si="9"/>
        <v/>
      </c>
      <c r="M32" s="24"/>
      <c r="N32" s="16" t="str">
        <f t="shared" si="10"/>
        <v/>
      </c>
      <c r="O32" s="24"/>
      <c r="P32" s="16" t="str">
        <f t="shared" si="11"/>
        <v/>
      </c>
      <c r="Q32" s="77"/>
      <c r="X32" s="19" t="str">
        <f t="shared" ref="X32" si="42">G32</f>
        <v>J</v>
      </c>
      <c r="Y32" s="19" t="str">
        <f t="shared" ref="Y32" si="43">I32</f>
        <v>F</v>
      </c>
      <c r="AA32" s="19" t="str">
        <f t="shared" si="37"/>
        <v>Dundee 2</v>
      </c>
      <c r="AB32" s="19" t="str">
        <f t="shared" si="37"/>
        <v>R</v>
      </c>
    </row>
    <row r="33" spans="1:25" x14ac:dyDescent="0.25">
      <c r="A33" s="15">
        <v>19</v>
      </c>
      <c r="B33" s="13" t="str">
        <f t="shared" si="3"/>
        <v/>
      </c>
      <c r="C33" s="24"/>
      <c r="D33" s="13" t="str">
        <f t="shared" si="4"/>
        <v/>
      </c>
      <c r="E33" s="24"/>
      <c r="F33" s="13" t="str">
        <f t="shared" si="6"/>
        <v/>
      </c>
      <c r="G33" s="24"/>
      <c r="H33" s="13" t="str">
        <f t="shared" si="7"/>
        <v/>
      </c>
      <c r="I33" s="24"/>
      <c r="J33" s="16" t="str">
        <f t="shared" si="8"/>
        <v>Aberdeen 2</v>
      </c>
      <c r="K33" s="24" t="s">
        <v>38</v>
      </c>
      <c r="L33" s="16" t="str">
        <f t="shared" si="9"/>
        <v>Edinburgh 3</v>
      </c>
      <c r="M33" s="24" t="s">
        <v>36</v>
      </c>
      <c r="N33" s="16" t="str">
        <f t="shared" si="10"/>
        <v/>
      </c>
      <c r="O33" s="24"/>
      <c r="P33" s="16" t="str">
        <f t="shared" si="11"/>
        <v/>
      </c>
      <c r="Q33" s="77"/>
      <c r="X33" s="19" t="str">
        <f t="shared" ref="X33" si="44">K33</f>
        <v>N</v>
      </c>
      <c r="Y33" s="19" t="str">
        <f t="shared" ref="Y33" si="45">M33</f>
        <v>L</v>
      </c>
    </row>
    <row r="34" spans="1:25" x14ac:dyDescent="0.25">
      <c r="A34" s="15">
        <v>20</v>
      </c>
      <c r="B34" s="13" t="str">
        <f t="shared" si="3"/>
        <v/>
      </c>
      <c r="C34" s="24"/>
      <c r="D34" s="13" t="str">
        <f t="shared" si="4"/>
        <v/>
      </c>
      <c r="E34" s="24"/>
      <c r="F34" s="13" t="str">
        <f t="shared" si="6"/>
        <v/>
      </c>
      <c r="G34" s="24"/>
      <c r="H34" s="13" t="str">
        <f t="shared" si="7"/>
        <v/>
      </c>
      <c r="I34" s="24"/>
      <c r="J34" s="16" t="str">
        <f t="shared" si="8"/>
        <v/>
      </c>
      <c r="K34" s="24"/>
      <c r="L34" s="16" t="str">
        <f t="shared" si="9"/>
        <v/>
      </c>
      <c r="M34" s="24"/>
      <c r="N34" s="16" t="str">
        <f t="shared" si="10"/>
        <v>Dundee 2</v>
      </c>
      <c r="O34" s="24" t="s">
        <v>46</v>
      </c>
      <c r="P34" s="16" t="str">
        <f t="shared" si="11"/>
        <v>Dundee 1</v>
      </c>
      <c r="Q34" s="77" t="s">
        <v>42</v>
      </c>
      <c r="X34" s="19" t="str">
        <f t="shared" ref="X34" si="46">O34</f>
        <v>R</v>
      </c>
      <c r="Y34" s="19" t="str">
        <f t="shared" ref="Y34" si="47">Q34</f>
        <v>P</v>
      </c>
    </row>
    <row r="35" spans="1:25" x14ac:dyDescent="0.25">
      <c r="A35" s="15">
        <v>21</v>
      </c>
      <c r="B35" s="13" t="str">
        <f t="shared" si="3"/>
        <v>Edinburgh 1</v>
      </c>
      <c r="C35" s="24" t="s">
        <v>33</v>
      </c>
      <c r="D35" s="13" t="str">
        <f t="shared" si="4"/>
        <v>Strathclyde 1</v>
      </c>
      <c r="E35" s="24" t="s">
        <v>26</v>
      </c>
      <c r="F35" s="13" t="str">
        <f t="shared" si="6"/>
        <v/>
      </c>
      <c r="G35" s="24"/>
      <c r="H35" s="13" t="str">
        <f t="shared" si="7"/>
        <v/>
      </c>
      <c r="I35" s="24"/>
      <c r="J35" s="16" t="str">
        <f t="shared" si="8"/>
        <v/>
      </c>
      <c r="K35" s="24"/>
      <c r="L35" s="16" t="str">
        <f t="shared" si="9"/>
        <v/>
      </c>
      <c r="M35" s="24"/>
      <c r="N35" s="16" t="str">
        <f t="shared" si="10"/>
        <v/>
      </c>
      <c r="O35" s="24"/>
      <c r="P35" s="16" t="str">
        <f t="shared" si="11"/>
        <v/>
      </c>
      <c r="Q35" s="77"/>
      <c r="X35" s="19" t="str">
        <f t="shared" ref="X35" si="48">C35</f>
        <v>C</v>
      </c>
      <c r="Y35" s="19" t="str">
        <f t="shared" ref="Y35" si="49">E35</f>
        <v>A</v>
      </c>
    </row>
    <row r="36" spans="1:25" x14ac:dyDescent="0.25">
      <c r="A36" s="15">
        <v>22</v>
      </c>
      <c r="B36" s="13" t="str">
        <f t="shared" si="3"/>
        <v/>
      </c>
      <c r="C36" s="24"/>
      <c r="D36" s="13" t="str">
        <f t="shared" si="4"/>
        <v/>
      </c>
      <c r="E36" s="24"/>
      <c r="F36" s="13" t="str">
        <f t="shared" si="6"/>
        <v>Glasgow 2</v>
      </c>
      <c r="G36" s="24" t="s">
        <v>44</v>
      </c>
      <c r="H36" s="13" t="str">
        <f t="shared" si="7"/>
        <v>St. Andrews 2</v>
      </c>
      <c r="I36" s="24" t="s">
        <v>40</v>
      </c>
      <c r="J36" s="16" t="str">
        <f t="shared" si="8"/>
        <v/>
      </c>
      <c r="K36" s="24"/>
      <c r="L36" s="16" t="str">
        <f t="shared" si="9"/>
        <v/>
      </c>
      <c r="M36" s="24"/>
      <c r="N36" s="16" t="str">
        <f t="shared" si="10"/>
        <v/>
      </c>
      <c r="O36" s="24"/>
      <c r="P36" s="16" t="str">
        <f t="shared" si="11"/>
        <v/>
      </c>
      <c r="Q36" s="77"/>
      <c r="X36" s="19" t="str">
        <f t="shared" ref="X36" si="50">G36</f>
        <v>H</v>
      </c>
      <c r="Y36" s="19" t="str">
        <f t="shared" ref="Y36" si="51">I36</f>
        <v>F</v>
      </c>
    </row>
    <row r="37" spans="1:25" x14ac:dyDescent="0.25">
      <c r="A37" s="15">
        <v>23</v>
      </c>
      <c r="B37" s="13" t="str">
        <f t="shared" si="3"/>
        <v/>
      </c>
      <c r="C37" s="24"/>
      <c r="D37" s="13" t="str">
        <f t="shared" si="4"/>
        <v/>
      </c>
      <c r="E37" s="24"/>
      <c r="F37" s="13" t="str">
        <f t="shared" si="6"/>
        <v/>
      </c>
      <c r="G37" s="24"/>
      <c r="H37" s="13" t="str">
        <f t="shared" si="7"/>
        <v/>
      </c>
      <c r="I37" s="24"/>
      <c r="J37" s="16" t="str">
        <f t="shared" si="8"/>
        <v>St. Andrews 3</v>
      </c>
      <c r="K37" s="24" t="s">
        <v>37</v>
      </c>
      <c r="L37" s="16" t="str">
        <f t="shared" si="9"/>
        <v>Edinburgh 3</v>
      </c>
      <c r="M37" s="24" t="s">
        <v>36</v>
      </c>
      <c r="N37" s="16" t="str">
        <f t="shared" si="10"/>
        <v/>
      </c>
      <c r="O37" s="24"/>
      <c r="P37" s="16" t="str">
        <f t="shared" si="11"/>
        <v/>
      </c>
      <c r="Q37" s="77"/>
      <c r="X37" s="19" t="str">
        <f t="shared" ref="X37" si="52">K37</f>
        <v>M</v>
      </c>
      <c r="Y37" s="19" t="str">
        <f t="shared" ref="Y37" si="53">M37</f>
        <v>L</v>
      </c>
    </row>
    <row r="38" spans="1:25" x14ac:dyDescent="0.25">
      <c r="A38" s="15">
        <v>24</v>
      </c>
      <c r="B38" s="13" t="str">
        <f t="shared" si="3"/>
        <v/>
      </c>
      <c r="C38" s="24"/>
      <c r="D38" s="13" t="str">
        <f t="shared" si="4"/>
        <v/>
      </c>
      <c r="E38" s="24"/>
      <c r="F38" s="13" t="str">
        <f t="shared" si="6"/>
        <v/>
      </c>
      <c r="G38" s="24"/>
      <c r="H38" s="13" t="str">
        <f t="shared" si="7"/>
        <v/>
      </c>
      <c r="I38" s="24"/>
      <c r="J38" s="16" t="str">
        <f t="shared" si="8"/>
        <v/>
      </c>
      <c r="K38" s="24"/>
      <c r="L38" s="16" t="str">
        <f t="shared" si="9"/>
        <v/>
      </c>
      <c r="M38" s="24"/>
      <c r="N38" s="16" t="str">
        <f t="shared" si="10"/>
        <v>Glasgow 3</v>
      </c>
      <c r="O38" s="24" t="s">
        <v>45</v>
      </c>
      <c r="P38" s="16" t="str">
        <f t="shared" si="11"/>
        <v>Dundee 1</v>
      </c>
      <c r="Q38" s="77" t="s">
        <v>42</v>
      </c>
      <c r="X38" s="19" t="str">
        <f t="shared" ref="X38" si="54">O38</f>
        <v>Q</v>
      </c>
      <c r="Y38" s="19" t="str">
        <f t="shared" ref="Y38" si="55">Q38</f>
        <v>P</v>
      </c>
    </row>
    <row r="39" spans="1:25" x14ac:dyDescent="0.25">
      <c r="A39" s="15">
        <v>25</v>
      </c>
      <c r="B39" s="13" t="str">
        <f t="shared" si="3"/>
        <v>Edinburgh 1</v>
      </c>
      <c r="C39" s="24" t="s">
        <v>33</v>
      </c>
      <c r="D39" s="13" t="str">
        <f t="shared" si="4"/>
        <v>Glasgow 1</v>
      </c>
      <c r="E39" s="24" t="s">
        <v>39</v>
      </c>
      <c r="F39" s="13" t="str">
        <f t="shared" si="6"/>
        <v/>
      </c>
      <c r="G39" s="24"/>
      <c r="H39" s="13" t="str">
        <f t="shared" si="7"/>
        <v/>
      </c>
      <c r="I39" s="24"/>
      <c r="J39" s="16" t="str">
        <f t="shared" si="8"/>
        <v/>
      </c>
      <c r="K39" s="24"/>
      <c r="L39" s="16" t="str">
        <f t="shared" si="9"/>
        <v/>
      </c>
      <c r="M39" s="24"/>
      <c r="N39" s="16" t="str">
        <f t="shared" si="10"/>
        <v/>
      </c>
      <c r="O39" s="24"/>
      <c r="P39" s="16" t="str">
        <f t="shared" si="11"/>
        <v/>
      </c>
      <c r="Q39" s="77"/>
      <c r="X39" s="19" t="str">
        <f t="shared" ref="X39" si="56">C39</f>
        <v>C</v>
      </c>
      <c r="Y39" s="19" t="str">
        <f t="shared" ref="Y39" si="57">E39</f>
        <v>E</v>
      </c>
    </row>
    <row r="40" spans="1:25" x14ac:dyDescent="0.25">
      <c r="A40" s="15">
        <v>26</v>
      </c>
      <c r="B40" s="13" t="str">
        <f t="shared" si="3"/>
        <v/>
      </c>
      <c r="C40" s="24"/>
      <c r="D40" s="13" t="str">
        <f t="shared" si="4"/>
        <v/>
      </c>
      <c r="E40" s="24"/>
      <c r="F40" s="13" t="str">
        <f t="shared" si="6"/>
        <v>Glasgow 2</v>
      </c>
      <c r="G40" s="24" t="s">
        <v>44</v>
      </c>
      <c r="H40" s="13" t="str">
        <f t="shared" si="7"/>
        <v>Aberdeen 1</v>
      </c>
      <c r="I40" s="24" t="s">
        <v>48</v>
      </c>
      <c r="J40" s="16" t="str">
        <f t="shared" si="8"/>
        <v/>
      </c>
      <c r="K40" s="24"/>
      <c r="L40" s="16" t="str">
        <f t="shared" si="9"/>
        <v/>
      </c>
      <c r="M40" s="24"/>
      <c r="N40" s="16" t="str">
        <f t="shared" si="10"/>
        <v/>
      </c>
      <c r="O40" s="24"/>
      <c r="P40" s="16" t="str">
        <f t="shared" si="11"/>
        <v/>
      </c>
      <c r="Q40" s="77"/>
      <c r="X40" s="19" t="str">
        <f t="shared" ref="X40" si="58">G40</f>
        <v>H</v>
      </c>
      <c r="Y40" s="19" t="str">
        <f t="shared" ref="Y40" si="59">I40</f>
        <v>J</v>
      </c>
    </row>
    <row r="41" spans="1:25" x14ac:dyDescent="0.25">
      <c r="A41" s="15">
        <v>27</v>
      </c>
      <c r="B41" s="13" t="str">
        <f t="shared" si="3"/>
        <v/>
      </c>
      <c r="C41" s="24"/>
      <c r="D41" s="13" t="str">
        <f t="shared" si="4"/>
        <v/>
      </c>
      <c r="E41" s="24"/>
      <c r="F41" s="13" t="str">
        <f t="shared" si="6"/>
        <v/>
      </c>
      <c r="G41" s="24"/>
      <c r="H41" s="13" t="str">
        <f t="shared" si="7"/>
        <v/>
      </c>
      <c r="I41" s="24"/>
      <c r="J41" s="16" t="str">
        <f>IFERROR(INDEX($B$5:$B$9,MATCH($K41,$C$5:$C$9,0)), "")</f>
        <v>Strathclyde 1</v>
      </c>
      <c r="K41" s="24" t="s">
        <v>26</v>
      </c>
      <c r="L41" s="16" t="str">
        <f>IFERROR(INDEX($B$5:$B$9,MATCH($M41,$C$5:$C$9,0)), "")</f>
        <v>St. Andrews 1</v>
      </c>
      <c r="M41" s="24" t="s">
        <v>34</v>
      </c>
      <c r="N41" s="16" t="str">
        <f>IFERROR(INDEX($H$5:$H$9,MATCH($O41,$I$5:$I$9,0)), "")</f>
        <v/>
      </c>
      <c r="O41" s="24"/>
      <c r="P41" s="16" t="str">
        <f>IFERROR(INDEX($H$5:$H$9,MATCH($Q41,$I$5:$I$9,0)), "")</f>
        <v/>
      </c>
      <c r="Q41" s="77"/>
      <c r="X41" s="19" t="str">
        <f>K41</f>
        <v>A</v>
      </c>
      <c r="Y41" s="19" t="str">
        <f>M41</f>
        <v>D</v>
      </c>
    </row>
    <row r="42" spans="1:25" x14ac:dyDescent="0.25">
      <c r="A42" s="15">
        <v>28</v>
      </c>
      <c r="B42" s="13" t="str">
        <f t="shared" si="3"/>
        <v/>
      </c>
      <c r="C42" s="24"/>
      <c r="D42" s="13" t="str">
        <f t="shared" si="4"/>
        <v/>
      </c>
      <c r="E42" s="24"/>
      <c r="F42" s="13" t="str">
        <f t="shared" si="6"/>
        <v/>
      </c>
      <c r="G42" s="24"/>
      <c r="H42" s="13" t="str">
        <f t="shared" si="7"/>
        <v/>
      </c>
      <c r="I42" s="24"/>
      <c r="J42" s="16" t="str">
        <f>IFERROR(INDEX($F$5:$F$9,MATCH($K42,$G$5:$G$9,0)), "")</f>
        <v/>
      </c>
      <c r="K42" s="16"/>
      <c r="L42" s="16" t="str">
        <f>IFERROR(INDEX($F$5:$F$9,MATCH($M42,$G$5:$G$9,0)), "")</f>
        <v/>
      </c>
      <c r="M42" s="16"/>
      <c r="N42" s="16" t="str">
        <f>IFERROR(INDEX($D$5:$D$9,MATCH($O42,$E$5:$E$9,0)), "")</f>
        <v>St. Andrews 2</v>
      </c>
      <c r="O42" s="24" t="s">
        <v>40</v>
      </c>
      <c r="P42" s="16" t="str">
        <f>IFERROR(INDEX($D$5:$D$9,MATCH($Q42,$E$5:$E$9,0)), "")</f>
        <v>Strathclyde 2</v>
      </c>
      <c r="Q42" s="77" t="s">
        <v>47</v>
      </c>
      <c r="X42" s="19" t="str">
        <f>O42</f>
        <v>F</v>
      </c>
      <c r="Y42" s="19" t="str">
        <f>Q42</f>
        <v>I</v>
      </c>
    </row>
    <row r="43" spans="1:25" x14ac:dyDescent="0.25">
      <c r="A43" s="15">
        <v>29</v>
      </c>
      <c r="B43" s="13" t="str">
        <f t="shared" si="3"/>
        <v>Edinburgh 2</v>
      </c>
      <c r="C43" s="24" t="s">
        <v>32</v>
      </c>
      <c r="D43" s="13" t="str">
        <f t="shared" si="4"/>
        <v>Glasgow 1</v>
      </c>
      <c r="E43" s="24" t="s">
        <v>39</v>
      </c>
      <c r="F43" s="13" t="str">
        <f t="shared" si="6"/>
        <v/>
      </c>
      <c r="G43" s="24"/>
      <c r="H43" s="13" t="str">
        <f t="shared" si="7"/>
        <v/>
      </c>
      <c r="I43" s="24"/>
      <c r="J43" s="16" t="str">
        <f t="shared" si="8"/>
        <v/>
      </c>
      <c r="K43" s="16"/>
      <c r="L43" s="16" t="str">
        <f t="shared" si="9"/>
        <v/>
      </c>
      <c r="M43" s="16"/>
      <c r="N43" s="16"/>
      <c r="O43" s="16"/>
      <c r="P43" s="16"/>
      <c r="Q43" s="17"/>
      <c r="X43" s="19" t="str">
        <f t="shared" ref="X43" si="60">C43</f>
        <v>B</v>
      </c>
      <c r="Y43" s="19" t="str">
        <f t="shared" ref="Y43" si="61">E43</f>
        <v>E</v>
      </c>
    </row>
    <row r="44" spans="1:25" x14ac:dyDescent="0.25">
      <c r="A44" s="15">
        <v>30</v>
      </c>
      <c r="B44" s="13" t="str">
        <f t="shared" si="3"/>
        <v/>
      </c>
      <c r="C44" s="24"/>
      <c r="D44" s="13" t="str">
        <f t="shared" si="4"/>
        <v/>
      </c>
      <c r="E44" s="24"/>
      <c r="F44" s="13" t="str">
        <f t="shared" si="6"/>
        <v>Strathclyde 3</v>
      </c>
      <c r="G44" s="24" t="s">
        <v>43</v>
      </c>
      <c r="H44" s="13" t="str">
        <f t="shared" si="7"/>
        <v>Aberdeen 1</v>
      </c>
      <c r="I44" s="24" t="s">
        <v>48</v>
      </c>
      <c r="J44" s="16" t="str">
        <f t="shared" si="8"/>
        <v/>
      </c>
      <c r="K44" s="16"/>
      <c r="L44" s="16" t="str">
        <f t="shared" si="8"/>
        <v/>
      </c>
      <c r="M44" s="16"/>
      <c r="N44" s="16"/>
      <c r="O44" s="16"/>
      <c r="P44" s="16"/>
      <c r="Q44" s="17"/>
      <c r="X44" s="19" t="str">
        <f t="shared" ref="X44" si="62">G44</f>
        <v>G</v>
      </c>
      <c r="Y44" s="19" t="str">
        <f t="shared" ref="Y44" si="63">I44</f>
        <v>J</v>
      </c>
    </row>
    <row r="45" spans="1:25" x14ac:dyDescent="0.25">
      <c r="A45" s="15">
        <v>31</v>
      </c>
      <c r="B45" s="13" t="str">
        <f t="shared" si="3"/>
        <v/>
      </c>
      <c r="C45" s="24"/>
      <c r="D45" s="13" t="str">
        <f t="shared" si="4"/>
        <v/>
      </c>
      <c r="E45" s="24"/>
      <c r="F45" s="13" t="str">
        <f t="shared" si="6"/>
        <v/>
      </c>
      <c r="G45" s="24"/>
      <c r="H45" s="13" t="str">
        <f t="shared" si="7"/>
        <v/>
      </c>
      <c r="I45" s="24"/>
      <c r="J45" s="16"/>
      <c r="K45" s="16"/>
      <c r="L45" s="16"/>
      <c r="M45" s="16"/>
      <c r="N45" s="16"/>
      <c r="O45" s="16"/>
      <c r="P45" s="16"/>
      <c r="Q45" s="17"/>
      <c r="X45" s="19" t="str">
        <f t="shared" ref="X45" si="64">C47</f>
        <v>B</v>
      </c>
      <c r="Y45" s="19" t="str">
        <f t="shared" ref="Y45" si="65">E47</f>
        <v>D</v>
      </c>
    </row>
    <row r="46" spans="1:25" x14ac:dyDescent="0.25">
      <c r="A46" s="15">
        <v>32</v>
      </c>
      <c r="B46" s="13" t="str">
        <f t="shared" si="3"/>
        <v/>
      </c>
      <c r="C46" s="24"/>
      <c r="D46" s="13" t="str">
        <f t="shared" si="4"/>
        <v/>
      </c>
      <c r="E46" s="24"/>
      <c r="F46" s="13" t="str">
        <f t="shared" si="6"/>
        <v/>
      </c>
      <c r="G46" s="24"/>
      <c r="H46" s="13" t="str">
        <f t="shared" si="7"/>
        <v/>
      </c>
      <c r="I46" s="24"/>
      <c r="J46" s="16"/>
      <c r="K46" s="16"/>
      <c r="L46" s="16"/>
      <c r="M46" s="16"/>
      <c r="N46" s="16"/>
      <c r="O46" s="16"/>
      <c r="P46" s="16"/>
      <c r="Q46" s="17"/>
    </row>
    <row r="47" spans="1:25" x14ac:dyDescent="0.25">
      <c r="A47" s="15">
        <v>33</v>
      </c>
      <c r="B47" s="13" t="str">
        <f t="shared" si="3"/>
        <v>Edinburgh 2</v>
      </c>
      <c r="C47" s="24" t="s">
        <v>32</v>
      </c>
      <c r="D47" s="13" t="str">
        <f t="shared" si="4"/>
        <v>St. Andrews 1</v>
      </c>
      <c r="E47" s="24" t="s">
        <v>34</v>
      </c>
      <c r="F47" s="13" t="str">
        <f t="shared" si="6"/>
        <v/>
      </c>
      <c r="G47" s="24"/>
      <c r="H47" s="13" t="str">
        <f t="shared" si="7"/>
        <v/>
      </c>
      <c r="I47" s="24"/>
      <c r="J47" s="16"/>
      <c r="K47" s="16"/>
      <c r="L47" s="16"/>
      <c r="M47" s="16"/>
      <c r="N47" s="16"/>
      <c r="O47" s="16"/>
      <c r="P47" s="16"/>
      <c r="Q47" s="17"/>
    </row>
    <row r="48" spans="1:25" x14ac:dyDescent="0.25">
      <c r="A48" s="15">
        <v>34</v>
      </c>
      <c r="B48" s="13" t="str">
        <f t="shared" si="3"/>
        <v/>
      </c>
      <c r="C48" s="16"/>
      <c r="D48" s="13" t="str">
        <f t="shared" si="3"/>
        <v/>
      </c>
      <c r="E48" s="16"/>
      <c r="F48" s="13" t="str">
        <f t="shared" si="6"/>
        <v>Strathclyde 3</v>
      </c>
      <c r="G48" s="24" t="s">
        <v>43</v>
      </c>
      <c r="H48" s="13" t="str">
        <f t="shared" si="7"/>
        <v>Strathclyde 2</v>
      </c>
      <c r="I48" s="24" t="s">
        <v>47</v>
      </c>
      <c r="J48" s="16"/>
      <c r="K48" s="16"/>
      <c r="L48" s="16"/>
      <c r="M48" s="16"/>
      <c r="N48" s="16"/>
      <c r="O48" s="16"/>
      <c r="P48" s="16"/>
      <c r="Q48" s="17"/>
    </row>
    <row r="49" spans="1:17" x14ac:dyDescent="0.25">
      <c r="A49" s="15">
        <v>35</v>
      </c>
      <c r="B49" s="13" t="str">
        <f t="shared" si="3"/>
        <v/>
      </c>
      <c r="C49" s="16"/>
      <c r="D49" s="13" t="str">
        <f t="shared" si="3"/>
        <v/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7"/>
    </row>
    <row r="50" spans="1:17" ht="15.75" thickBot="1" x14ac:dyDescent="0.3">
      <c r="A50" s="10">
        <v>36</v>
      </c>
      <c r="B50" s="13" t="str">
        <f t="shared" si="3"/>
        <v/>
      </c>
      <c r="C50" s="18"/>
      <c r="D50" s="13" t="str">
        <f t="shared" si="3"/>
        <v/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1"/>
    </row>
  </sheetData>
  <mergeCells count="23">
    <mergeCell ref="H4:I4"/>
    <mergeCell ref="B1:G1"/>
    <mergeCell ref="B2:G2"/>
    <mergeCell ref="B4:C4"/>
    <mergeCell ref="D4:E4"/>
    <mergeCell ref="F4:G4"/>
    <mergeCell ref="A12:A13"/>
    <mergeCell ref="B12:E12"/>
    <mergeCell ref="F12:I12"/>
    <mergeCell ref="J12:M12"/>
    <mergeCell ref="N12:Q12"/>
    <mergeCell ref="B13:E13"/>
    <mergeCell ref="F13:I13"/>
    <mergeCell ref="J13:M13"/>
    <mergeCell ref="N13:Q13"/>
    <mergeCell ref="N14:O14"/>
    <mergeCell ref="P14:Q14"/>
    <mergeCell ref="B14:C14"/>
    <mergeCell ref="D14:E14"/>
    <mergeCell ref="F14:G14"/>
    <mergeCell ref="H14:I14"/>
    <mergeCell ref="J14:K14"/>
    <mergeCell ref="L14:M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63"/>
  <sheetViews>
    <sheetView zoomScale="55" zoomScaleNormal="55" workbookViewId="0">
      <selection activeCell="R24" sqref="R24"/>
    </sheetView>
  </sheetViews>
  <sheetFormatPr defaultColWidth="9.140625" defaultRowHeight="15" x14ac:dyDescent="0.25"/>
  <cols>
    <col min="1" max="1" width="6.28515625" style="19" customWidth="1"/>
    <col min="2" max="2" width="7.28515625" style="19" customWidth="1"/>
    <col min="3" max="3" width="7.140625" style="19" hidden="1" customWidth="1"/>
    <col min="4" max="4" width="17.7109375" style="19" bestFit="1" customWidth="1"/>
    <col min="5" max="8" width="9.28515625" style="19" customWidth="1"/>
    <col min="9" max="10" width="7.85546875" style="19" customWidth="1"/>
    <col min="11" max="11" width="4.140625" style="19" hidden="1" customWidth="1"/>
    <col min="12" max="12" width="18.28515625" style="19" bestFit="1" customWidth="1"/>
    <col min="13" max="16" width="11.140625" style="19" customWidth="1"/>
    <col min="17" max="17" width="13.28515625" style="19" customWidth="1"/>
    <col min="18" max="18" width="15" style="19" bestFit="1" customWidth="1"/>
    <col min="19" max="19" width="9.140625" style="19" customWidth="1"/>
    <col min="20" max="20" width="14.42578125" style="19" customWidth="1"/>
    <col min="21" max="36" width="9.140625" style="98"/>
    <col min="37" max="40" width="9.140625" style="19"/>
    <col min="41" max="41" width="8.140625" style="19" customWidth="1"/>
    <col min="42" max="42" width="9.140625" style="19" customWidth="1"/>
    <col min="43" max="44" width="9.140625" style="19"/>
    <col min="45" max="45" width="9.140625" style="19" customWidth="1"/>
    <col min="46" max="46" width="20.140625" style="19" customWidth="1"/>
    <col min="47" max="47" width="14.85546875" style="19" customWidth="1"/>
    <col min="48" max="48" width="14.28515625" style="19" customWidth="1"/>
    <col min="49" max="49" width="9.140625" style="19"/>
    <col min="50" max="50" width="15.140625" style="19" customWidth="1"/>
    <col min="51" max="16384" width="9.140625" style="19"/>
  </cols>
  <sheetData>
    <row r="1" spans="1:50" ht="15.75" thickBot="1" x14ac:dyDescent="0.3">
      <c r="A1" s="20" t="s">
        <v>60</v>
      </c>
      <c r="B1" s="20"/>
      <c r="C1" s="20"/>
      <c r="T1" s="23" t="s">
        <v>58</v>
      </c>
    </row>
    <row r="2" spans="1:50" x14ac:dyDescent="0.25">
      <c r="A2" s="73" t="s">
        <v>27</v>
      </c>
      <c r="B2" s="74" t="s">
        <v>96</v>
      </c>
      <c r="C2" s="74" t="s">
        <v>98</v>
      </c>
      <c r="D2" s="84" t="s">
        <v>51</v>
      </c>
      <c r="E2" s="92" t="s">
        <v>70</v>
      </c>
      <c r="F2" s="93" t="s">
        <v>71</v>
      </c>
      <c r="G2" s="94" t="s">
        <v>72</v>
      </c>
      <c r="H2" s="88" t="s">
        <v>61</v>
      </c>
      <c r="I2" s="74" t="s">
        <v>62</v>
      </c>
      <c r="J2" s="74" t="s">
        <v>96</v>
      </c>
      <c r="K2" s="74" t="s">
        <v>98</v>
      </c>
      <c r="L2" s="84" t="s">
        <v>51</v>
      </c>
      <c r="M2" s="92" t="s">
        <v>70</v>
      </c>
      <c r="N2" s="93" t="s">
        <v>71</v>
      </c>
      <c r="O2" s="94" t="s">
        <v>72</v>
      </c>
      <c r="P2" s="88" t="s">
        <v>61</v>
      </c>
      <c r="Q2" s="75" t="s">
        <v>97</v>
      </c>
      <c r="U2" s="101"/>
      <c r="V2" s="131" t="s">
        <v>26</v>
      </c>
      <c r="W2" s="131"/>
      <c r="X2" s="131"/>
      <c r="Y2" s="131" t="s">
        <v>32</v>
      </c>
      <c r="Z2" s="131"/>
      <c r="AA2" s="131"/>
      <c r="AB2" s="131" t="s">
        <v>33</v>
      </c>
      <c r="AC2" s="131"/>
      <c r="AD2" s="131"/>
      <c r="AE2" s="131" t="s">
        <v>34</v>
      </c>
      <c r="AF2" s="131"/>
      <c r="AG2" s="131"/>
      <c r="AH2" s="131" t="s">
        <v>39</v>
      </c>
      <c r="AI2" s="131"/>
      <c r="AJ2" s="131"/>
    </row>
    <row r="3" spans="1:50" ht="15" customHeight="1" x14ac:dyDescent="0.25">
      <c r="A3" s="76">
        <v>1</v>
      </c>
      <c r="B3" s="24" t="s">
        <v>26</v>
      </c>
      <c r="C3" s="24" t="str">
        <f>CONCATENATE(B3,J3)</f>
        <v>AB</v>
      </c>
      <c r="D3" s="85" t="str">
        <f>IF(B3=0,"",INDEX('League Schedule (2)'!$AA:$AA,MATCH('League Results (2)'!B3,'League Schedule (2)'!$AB:$AB,0)))</f>
        <v>Strathclyde 1</v>
      </c>
      <c r="E3" s="69">
        <v>5</v>
      </c>
      <c r="F3" s="70">
        <v>2</v>
      </c>
      <c r="G3" s="71">
        <v>3</v>
      </c>
      <c r="H3" s="89">
        <f>SUM(E3:G3)</f>
        <v>10</v>
      </c>
      <c r="I3" s="24" t="s">
        <v>62</v>
      </c>
      <c r="J3" s="24" t="s">
        <v>32</v>
      </c>
      <c r="K3" s="24" t="str">
        <f>CONCATENATE(J3,B3)</f>
        <v>BA</v>
      </c>
      <c r="L3" s="85" t="str">
        <f>IF(J3=0,"",INDEX('League Schedule (2)'!$AA:$AA,MATCH('League Results (2)'!J3,'League Schedule (2)'!$AB:$AB,0)))</f>
        <v>Edinburgh 2</v>
      </c>
      <c r="M3" s="69">
        <v>1</v>
      </c>
      <c r="N3" s="70">
        <v>4</v>
      </c>
      <c r="O3" s="71">
        <v>6</v>
      </c>
      <c r="P3" s="89">
        <f>SUM(M3:O3)</f>
        <v>11</v>
      </c>
      <c r="Q3" s="77" t="str">
        <f>IF(E3&gt;0, IF((E3+F3+G3)&lt;(M3+N3+O3), D3, L3), " ")</f>
        <v>Strathclyde 1</v>
      </c>
      <c r="T3" s="19" t="s">
        <v>51</v>
      </c>
      <c r="U3" s="38"/>
      <c r="V3" s="132" t="str">
        <f>T4</f>
        <v>Strathclyde 1</v>
      </c>
      <c r="W3" s="133"/>
      <c r="X3" s="134"/>
      <c r="Y3" s="132" t="str">
        <f>T6</f>
        <v>Edinburgh 2</v>
      </c>
      <c r="Z3" s="133"/>
      <c r="AA3" s="134"/>
      <c r="AB3" s="132" t="str">
        <f>T8</f>
        <v>Edinburgh 1</v>
      </c>
      <c r="AC3" s="133"/>
      <c r="AD3" s="134"/>
      <c r="AE3" s="132" t="str">
        <f>T10</f>
        <v>St. Andrews 1</v>
      </c>
      <c r="AF3" s="133"/>
      <c r="AG3" s="134"/>
      <c r="AH3" s="132" t="str">
        <f>T12</f>
        <v>Glasgow 1</v>
      </c>
      <c r="AI3" s="133"/>
      <c r="AJ3" s="134"/>
      <c r="AK3" s="29" t="s">
        <v>56</v>
      </c>
      <c r="AL3" s="30" t="s">
        <v>61</v>
      </c>
      <c r="AM3" s="31" t="s">
        <v>57</v>
      </c>
      <c r="AN3" s="50" t="s">
        <v>99</v>
      </c>
      <c r="AO3" s="50" t="s">
        <v>101</v>
      </c>
      <c r="AP3" s="31" t="s">
        <v>100</v>
      </c>
      <c r="AQ3" s="52" t="s">
        <v>50</v>
      </c>
      <c r="AR3" s="65"/>
      <c r="AT3" s="64"/>
    </row>
    <row r="4" spans="1:50" ht="15" customHeight="1" x14ac:dyDescent="0.25">
      <c r="A4" s="76">
        <v>2</v>
      </c>
      <c r="B4" s="24" t="s">
        <v>40</v>
      </c>
      <c r="C4" s="24" t="str">
        <f t="shared" ref="C4:C38" si="0">CONCATENATE(B4,J4)</f>
        <v>FG</v>
      </c>
      <c r="D4" s="85" t="str">
        <f>IF(B4=0,"",INDEX('League Schedule (2)'!AA:AA,MATCH('League Results (2)'!B4,'League Schedule (2)'!AB:AB,0)))</f>
        <v>St. Andrews 2</v>
      </c>
      <c r="E4" s="69">
        <v>2</v>
      </c>
      <c r="F4" s="70">
        <v>5</v>
      </c>
      <c r="G4" s="71">
        <v>1</v>
      </c>
      <c r="H4" s="89">
        <f t="shared" ref="H4:H38" si="1">SUM(E4:G4)</f>
        <v>8</v>
      </c>
      <c r="I4" s="24" t="s">
        <v>62</v>
      </c>
      <c r="J4" s="24" t="s">
        <v>43</v>
      </c>
      <c r="K4" s="24" t="str">
        <f t="shared" ref="K4:K38" si="2">CONCATENATE(J4,B4)</f>
        <v>GF</v>
      </c>
      <c r="L4" s="85" t="str">
        <f>IF(J4=0,"",INDEX('League Schedule (2)'!$AA:$AA,MATCH('League Results (2)'!J4,'League Schedule (2)'!$AB:$AB,0)))</f>
        <v>Strathclyde 3</v>
      </c>
      <c r="M4" s="69">
        <v>3</v>
      </c>
      <c r="N4" s="70">
        <v>4</v>
      </c>
      <c r="O4" s="71">
        <v>6</v>
      </c>
      <c r="P4" s="89">
        <f t="shared" ref="P4:P38" si="3">SUM(M4:O4)</f>
        <v>13</v>
      </c>
      <c r="Q4" s="77" t="str">
        <f t="shared" ref="Q4:Q38" si="4">IF(E4&gt;0, IF((E4+F4+G4)&lt;(M4+N4+O4), D4, L4), " ")</f>
        <v>St. Andrews 2</v>
      </c>
      <c r="S4" s="119">
        <f>AQ4</f>
        <v>1</v>
      </c>
      <c r="T4" s="138" t="str">
        <f>VLOOKUP(U4,'League Schedule (2)'!$T$4:$U$22,2,0)</f>
        <v>Strathclyde 1</v>
      </c>
      <c r="U4" s="54" t="s">
        <v>26</v>
      </c>
      <c r="V4" s="99"/>
      <c r="W4" s="100"/>
      <c r="X4" s="100"/>
      <c r="Y4" s="140">
        <f>IF(Y5&gt;0, IF(SUM(Y5:AA5)&lt;=SUM(V7:X7), 1, 0), " ")</f>
        <v>1</v>
      </c>
      <c r="Z4" s="141"/>
      <c r="AA4" s="141"/>
      <c r="AB4" s="140">
        <f>IF(AB5&gt;0, IF(SUM(AB5:AD5)&lt;=SUM(V9:X9), 1, 0), " ")</f>
        <v>1</v>
      </c>
      <c r="AC4" s="141"/>
      <c r="AD4" s="141"/>
      <c r="AE4" s="140" t="str">
        <f>IF(AE5&gt;0, IF(SUM(AE5:AG5)&lt;=SUM(V11:X11), 1, 0), " ")</f>
        <v xml:space="preserve"> </v>
      </c>
      <c r="AF4" s="141"/>
      <c r="AG4" s="141"/>
      <c r="AH4" s="140">
        <f>IF(AH5&gt;0, IF(SUM(AH5:AJ5)&lt;=SUM(V13:X13), 1, 0), " ")</f>
        <v>1</v>
      </c>
      <c r="AI4" s="141"/>
      <c r="AJ4" s="141"/>
      <c r="AK4" s="22">
        <f>SUM(V4:AJ4)</f>
        <v>3</v>
      </c>
      <c r="AL4" s="21"/>
      <c r="AM4" s="32">
        <f>AK4/(COUNTIF(V4:AJ4,0)+COUNTIF(V4:AJ4, 1))</f>
        <v>1</v>
      </c>
      <c r="AN4" s="49">
        <f>SUMIF(V$14:AJ$14, AK4,V4:AJ4)</f>
        <v>0</v>
      </c>
      <c r="AO4" s="49">
        <f>SUMIF(V$15:AJ$15, AK4,V5:AJ5)</f>
        <v>0</v>
      </c>
      <c r="AP4" s="51">
        <f>AM4+(0.0001*AN4)-(0.0000001*AO4)-(0.00000000001*AL5)</f>
        <v>0.99999999971999998</v>
      </c>
      <c r="AQ4" s="135">
        <f>RANK(AP4, AP$4:AP$13)</f>
        <v>1</v>
      </c>
      <c r="AR4" s="37"/>
      <c r="AS4" s="19">
        <v>1</v>
      </c>
      <c r="AT4" s="148" t="s">
        <v>106</v>
      </c>
      <c r="AU4" s="19" t="str">
        <f>VLOOKUP(AS4,S$4:AO$13,2,0)</f>
        <v>Strathclyde 1</v>
      </c>
      <c r="AV4" s="27"/>
      <c r="AW4" s="137" t="s">
        <v>54</v>
      </c>
      <c r="AX4" s="19" t="str">
        <f>AU4</f>
        <v>Strathclyde 1</v>
      </c>
    </row>
    <row r="5" spans="1:50" x14ac:dyDescent="0.25">
      <c r="A5" s="76">
        <v>3</v>
      </c>
      <c r="B5" s="24" t="s">
        <v>35</v>
      </c>
      <c r="C5" s="24" t="str">
        <f t="shared" si="0"/>
        <v>KL</v>
      </c>
      <c r="D5" s="85" t="str">
        <f>IF(B5=0,"",INDEX('League Schedule (2)'!AA:AA,MATCH('League Results (2)'!B5,'League Schedule (2)'!AB:AB,0)))</f>
        <v>UHI 1</v>
      </c>
      <c r="E5" s="69"/>
      <c r="F5" s="70"/>
      <c r="G5" s="71"/>
      <c r="H5" s="89">
        <f t="shared" si="1"/>
        <v>0</v>
      </c>
      <c r="I5" s="24" t="s">
        <v>62</v>
      </c>
      <c r="J5" s="24" t="s">
        <v>36</v>
      </c>
      <c r="K5" s="24" t="str">
        <f t="shared" si="2"/>
        <v>LK</v>
      </c>
      <c r="L5" s="85" t="str">
        <f>IF(J5=0,"",INDEX('League Schedule (2)'!$AA:$AA,MATCH('League Results (2)'!J5,'League Schedule (2)'!$AB:$AB,0)))</f>
        <v>Edinburgh 3</v>
      </c>
      <c r="M5" s="69"/>
      <c r="N5" s="70"/>
      <c r="O5" s="71"/>
      <c r="P5" s="89">
        <f t="shared" si="3"/>
        <v>0</v>
      </c>
      <c r="Q5" s="77" t="str">
        <f t="shared" si="4"/>
        <v xml:space="preserve"> </v>
      </c>
      <c r="S5" s="119"/>
      <c r="T5" s="139"/>
      <c r="U5" s="55"/>
      <c r="V5" s="56"/>
      <c r="W5" s="57"/>
      <c r="X5" s="58"/>
      <c r="Y5" s="66">
        <f>IF(ISNA(VLOOKUP(CONCATENATE($U4, Y$2), $C$3:$G$92, 3, 0)), VLOOKUP(CONCATENATE($U4, Y$2), $K$3:$O$92, 3, 0), VLOOKUP(CONCATENATE($U4, Y$2), $C$3:$G$92, 3, 0))</f>
        <v>5</v>
      </c>
      <c r="Z5" s="67">
        <f>IF(ISNA(VLOOKUP(CONCATENATE($U4, Y$2), $C$3:$G$92, 4, 0)), VLOOKUP(CONCATENATE($U4, Y$2), $K$3:$O$92, 4,0), VLOOKUP(CONCATENATE($U4, Y$2), $C$3:$G$92, 4, 0))</f>
        <v>2</v>
      </c>
      <c r="AA5" s="68">
        <f>IF(ISNA(VLOOKUP(CONCATENATE($U4, Y$2), $C$3:$G$92, 5,0)), VLOOKUP(CONCATENATE($U4, Y$2), $K$3:$O$92, 5,0), VLOOKUP(CONCATENATE($U4, Y$2), $C$3:$G$92,5, 0))</f>
        <v>3</v>
      </c>
      <c r="AB5" s="66">
        <f>IF(ISNA(VLOOKUP(CONCATENATE($U4, AB$2), $C$3:$G$92, 3, 0)), VLOOKUP(CONCATENATE($U4, AB$2), $K$3:$O$92, 3, 0), VLOOKUP(CONCATENATE($U4, AB$2), $C$3:$G$92, 3, 0))</f>
        <v>3</v>
      </c>
      <c r="AC5" s="67">
        <f>IF(ISNA(VLOOKUP(CONCATENATE($U4, AB$2), $C$3:$G$92, 4, 0)), VLOOKUP(CONCATENATE($U4, AB$2), $K$3:$O$92, 4,0), VLOOKUP(CONCATENATE($U4, AB$2), $C$3:$G$92, 4, 0))</f>
        <v>5</v>
      </c>
      <c r="AD5" s="68">
        <f>IF(ISNA(VLOOKUP(CONCATENATE($U4, AB$2), $C$3:$G$92, 5,0)), VLOOKUP(CONCATENATE($U4, AB$2), $K$3:$O$92, 5,0), VLOOKUP(CONCATENATE($U4, AB$2), $C$3:$G$92,5, 0))</f>
        <v>4</v>
      </c>
      <c r="AE5" s="66">
        <f>IF(ISNA(VLOOKUP(CONCATENATE($U4, AE$2), $C$3:$G$92, 3, 0)), VLOOKUP(CONCATENATE($U4, AE$2), $K$3:$O$92, 3, 0), VLOOKUP(CONCATENATE($U4, AE$2), $C$3:$G$92, 3, 0))</f>
        <v>0</v>
      </c>
      <c r="AF5" s="67">
        <f>IF(ISNA(VLOOKUP(CONCATENATE($U4, AE$2), $C$3:$G$92, 4, 0)), VLOOKUP(CONCATENATE($U4, AE$2), $K$3:$O$92, 4,0), VLOOKUP(CONCATENATE($U4, AE$2), $C$3:$G$92, 4, 0))</f>
        <v>0</v>
      </c>
      <c r="AG5" s="68">
        <f>IF(ISNA(VLOOKUP(CONCATENATE($U4, AE$2), $C$3:$G$92, 5,0)), VLOOKUP(CONCATENATE($U4, AE$2), $K$3:$O$92, 5,0), VLOOKUP(CONCATENATE($U4, AE$2), $C$3:$G$92,5, 0))</f>
        <v>0</v>
      </c>
      <c r="AH5" s="66">
        <f>IF(ISNA(VLOOKUP(CONCATENATE($U4, AH$2), $C$3:$G$92, 3, 0)), VLOOKUP(CONCATENATE($U4, AH$2), $K$3:$O$92, 3, 0), VLOOKUP(CONCATENATE($U4, AH$2), $C$3:$G$92, 3, 0))</f>
        <v>2</v>
      </c>
      <c r="AI5" s="67">
        <f>IF(ISNA(VLOOKUP(CONCATENATE($U4, AH$2), $C$3:$G$92, 4, 0)), VLOOKUP(CONCATENATE($U4, AH$2), $K$3:$O$92, 4,0), VLOOKUP(CONCATENATE($U4, AH$2), $C$3:$G$92, 4, 0))</f>
        <v>3</v>
      </c>
      <c r="AJ5" s="68">
        <f>IF(ISNA(VLOOKUP(CONCATENATE($U4, AH$2), $C$3:$G$92, 5,0)), VLOOKUP(CONCATENATE($U4, AH$2), $K$3:$O$92, 5,0), VLOOKUP(CONCATENATE($U4, AH$2), $C$3:$G$92,5, 0))</f>
        <v>1</v>
      </c>
      <c r="AK5" s="22"/>
      <c r="AL5" s="21">
        <f>SUM(V5:AJ5)</f>
        <v>28</v>
      </c>
      <c r="AM5" s="32"/>
      <c r="AN5" s="49"/>
      <c r="AO5" s="49"/>
      <c r="AP5" s="51"/>
      <c r="AQ5" s="136"/>
      <c r="AR5" s="37"/>
      <c r="AS5" s="19">
        <v>2</v>
      </c>
      <c r="AT5" s="148"/>
      <c r="AU5" s="19" t="str">
        <f t="shared" ref="AU5:AU8" si="5">VLOOKUP(AS5,S$4:AO$13,2,0)</f>
        <v>Edinburgh 1</v>
      </c>
      <c r="AV5" s="27"/>
      <c r="AW5" s="137"/>
      <c r="AX5" s="19" t="str">
        <f t="shared" ref="AX5:AX7" si="6">AU5</f>
        <v>Edinburgh 1</v>
      </c>
    </row>
    <row r="6" spans="1:50" ht="15" customHeight="1" x14ac:dyDescent="0.25">
      <c r="A6" s="76">
        <v>4</v>
      </c>
      <c r="B6" s="24" t="s">
        <v>41</v>
      </c>
      <c r="C6" s="24" t="str">
        <f t="shared" si="0"/>
        <v>OP</v>
      </c>
      <c r="D6" s="85" t="str">
        <f>IF(B6=0,"",INDEX('League Schedule (2)'!AA:AA,MATCH('League Results (2)'!B6,'League Schedule (2)'!AB:AB,0)))</f>
        <v xml:space="preserve"> </v>
      </c>
      <c r="E6" s="69"/>
      <c r="F6" s="70"/>
      <c r="G6" s="71"/>
      <c r="H6" s="89">
        <f t="shared" si="1"/>
        <v>0</v>
      </c>
      <c r="I6" s="24" t="s">
        <v>62</v>
      </c>
      <c r="J6" s="24" t="s">
        <v>42</v>
      </c>
      <c r="K6" s="24" t="str">
        <f t="shared" si="2"/>
        <v>PO</v>
      </c>
      <c r="L6" s="85" t="str">
        <f>IF(J6=0,"",INDEX('League Schedule (2)'!$AA:$AA,MATCH('League Results (2)'!J6,'League Schedule (2)'!$AB:$AB,0)))</f>
        <v>Dundee 1</v>
      </c>
      <c r="M6" s="69"/>
      <c r="N6" s="70"/>
      <c r="O6" s="71"/>
      <c r="P6" s="89">
        <f t="shared" si="3"/>
        <v>0</v>
      </c>
      <c r="Q6" s="77" t="str">
        <f t="shared" si="4"/>
        <v xml:space="preserve"> </v>
      </c>
      <c r="S6" s="119">
        <f t="shared" ref="S6" si="7">AQ6</f>
        <v>4</v>
      </c>
      <c r="T6" s="138" t="str">
        <f>VLOOKUP(U6,'League Schedule (2)'!$T$4:$U$22,2,0)</f>
        <v>Edinburgh 2</v>
      </c>
      <c r="U6" s="54" t="s">
        <v>32</v>
      </c>
      <c r="V6" s="140">
        <f>IF(V7&gt;0, IF(SUM(V7:X7)&lt;=SUM(Y5:AA5), 1, 0), " ")</f>
        <v>0</v>
      </c>
      <c r="W6" s="141"/>
      <c r="X6" s="141"/>
      <c r="Y6" s="45"/>
      <c r="Z6" s="46"/>
      <c r="AA6" s="46"/>
      <c r="AB6" s="140">
        <f>IF(AB7&gt;0, IF(SUM(AB7:AD7)&lt;=10, 1, 0), " ")</f>
        <v>0</v>
      </c>
      <c r="AC6" s="141"/>
      <c r="AD6" s="141"/>
      <c r="AE6" s="140" t="str">
        <f t="shared" ref="AE6" si="8">IF(AE7&gt;0, IF(SUM(AE7:AG7)&lt;=10, 1, 0), " ")</f>
        <v xml:space="preserve"> </v>
      </c>
      <c r="AF6" s="141"/>
      <c r="AG6" s="141"/>
      <c r="AH6" s="140" t="str">
        <f>IF(AH7&gt;0, IF(SUM(AH7:AJ7)&lt;=SUM(V13:X13), 1, 0), " ")</f>
        <v xml:space="preserve"> </v>
      </c>
      <c r="AI6" s="141"/>
      <c r="AJ6" s="141"/>
      <c r="AK6" s="22">
        <f t="shared" ref="AK6:AK12" si="9">SUM(V6:AJ6)</f>
        <v>0</v>
      </c>
      <c r="AL6" s="21"/>
      <c r="AM6" s="32">
        <f>AK6/(COUNTIF(V6:AJ6,0)+COUNTIF(V6:AJ6, 1))</f>
        <v>0</v>
      </c>
      <c r="AN6" s="49">
        <f>SUMIF(V$14:AJ$14, AK6,V6:AJ6)</f>
        <v>0</v>
      </c>
      <c r="AO6" s="49">
        <f>SUMIF(V$15:AJ$15, AK6,V7:AJ7)</f>
        <v>0</v>
      </c>
      <c r="AP6" s="51">
        <f>AM6+(0.0001*AN6)-(0.0000001*AO6)-(0.00000000001*AL7)</f>
        <v>-2.2999999999999998E-10</v>
      </c>
      <c r="AQ6" s="135">
        <f t="shared" ref="AQ6" si="10">RANK(AP6, AP$4:AP$13)</f>
        <v>4</v>
      </c>
      <c r="AR6" s="37"/>
      <c r="AS6" s="19">
        <v>3</v>
      </c>
      <c r="AT6" s="148"/>
      <c r="AU6" s="19" t="str">
        <f t="shared" si="5"/>
        <v>St. Andrews 1</v>
      </c>
      <c r="AV6" s="27"/>
      <c r="AW6" s="137"/>
      <c r="AX6" s="19" t="str">
        <f t="shared" si="6"/>
        <v>St. Andrews 1</v>
      </c>
    </row>
    <row r="7" spans="1:50" x14ac:dyDescent="0.25">
      <c r="A7" s="76">
        <v>5</v>
      </c>
      <c r="B7" s="24" t="s">
        <v>33</v>
      </c>
      <c r="C7" s="24" t="str">
        <f t="shared" si="0"/>
        <v>CB</v>
      </c>
      <c r="D7" s="85" t="str">
        <f>IF(B7=0,"",INDEX('League Schedule (2)'!AA:AA,MATCH('League Results (2)'!B7,'League Schedule (2)'!AB:AB,0)))</f>
        <v>Edinburgh 1</v>
      </c>
      <c r="E7" s="69">
        <v>2</v>
      </c>
      <c r="F7" s="70">
        <v>3</v>
      </c>
      <c r="G7" s="71">
        <v>4</v>
      </c>
      <c r="H7" s="89">
        <f t="shared" si="1"/>
        <v>9</v>
      </c>
      <c r="I7" s="24" t="s">
        <v>62</v>
      </c>
      <c r="J7" s="24" t="s">
        <v>32</v>
      </c>
      <c r="K7" s="24" t="str">
        <f t="shared" si="2"/>
        <v>BC</v>
      </c>
      <c r="L7" s="85" t="str">
        <f>IF(J7=0,"",INDEX('League Schedule (2)'!$AA:$AA,MATCH('League Results (2)'!J7,'League Schedule (2)'!$AB:$AB,0)))</f>
        <v>Edinburgh 2</v>
      </c>
      <c r="M7" s="69">
        <v>1</v>
      </c>
      <c r="N7" s="70">
        <v>5</v>
      </c>
      <c r="O7" s="71">
        <v>6</v>
      </c>
      <c r="P7" s="89">
        <f t="shared" si="3"/>
        <v>12</v>
      </c>
      <c r="Q7" s="77" t="str">
        <f t="shared" si="4"/>
        <v>Edinburgh 1</v>
      </c>
      <c r="S7" s="119"/>
      <c r="T7" s="139"/>
      <c r="U7" s="55"/>
      <c r="V7" s="66">
        <f>IF(ISNA(VLOOKUP(CONCATENATE($U6, V$2), $C$3:$G$92, 3, 0)), VLOOKUP(CONCATENATE($U6, V$2), $K$3:$O$92, 3, 0), VLOOKUP(CONCATENATE($U6, V$2), $C$3:$G$92, 3, 0))</f>
        <v>1</v>
      </c>
      <c r="W7" s="67">
        <f>IF(ISNA(VLOOKUP(CONCATENATE($U6, V$2), $C$3:$G$92, 4, 0)), VLOOKUP(CONCATENATE($U6, V$2), $K$3:$O$92, 4,0), VLOOKUP(CONCATENATE($U6, V$2), $C$3:$G$92, 4, 0))</f>
        <v>4</v>
      </c>
      <c r="X7" s="68">
        <f>IF(ISNA(VLOOKUP(CONCATENATE($U6, V$2), $C$3:$G$92, 5,0)), VLOOKUP(CONCATENATE($U6, V$2), $K$3:$O$92, 5,0), VLOOKUP(CONCATENATE($U6, V$2), $C$3:$G$92,5, 0))</f>
        <v>6</v>
      </c>
      <c r="Y7" s="56"/>
      <c r="Z7" s="57"/>
      <c r="AA7" s="58"/>
      <c r="AB7" s="66">
        <f>IF(ISNA(VLOOKUP(CONCATENATE($U6, AB$2), $C$3:$G$92, 3, 0)), VLOOKUP(CONCATENATE($U6, AB$2), $K$3:$O$92, 3, 0), VLOOKUP(CONCATENATE($U6, AB$2), $C$3:$G$92, 3, 0))</f>
        <v>1</v>
      </c>
      <c r="AC7" s="67">
        <f>IF(ISNA(VLOOKUP(CONCATENATE($U6, AB$2), $C$3:$G$92, 4, 0)), VLOOKUP(CONCATENATE($U6, AB$2), $K$3:$O$92, 4,0), VLOOKUP(CONCATENATE($U6, AB$2), $C$3:$G$92, 4, 0))</f>
        <v>5</v>
      </c>
      <c r="AD7" s="68">
        <f>IF(ISNA(VLOOKUP(CONCATENATE($U6, AB$2), $C$3:$G$92, 5,0)), VLOOKUP(CONCATENATE($U6, AB$2), $K$3:$O$92, 5,0), VLOOKUP(CONCATENATE($U6, AB$2), $C$3:$G$92,5, 0))</f>
        <v>6</v>
      </c>
      <c r="AE7" s="66">
        <f>IF(ISNA(VLOOKUP(CONCATENATE($U6, AE$2), $C$3:$G$92, 3, 0)), VLOOKUP(CONCATENATE($U6, AE$2), $K$3:$O$92, 3, 0), VLOOKUP(CONCATENATE($U6, AE$2), $C$3:$G$92, 3, 0))</f>
        <v>0</v>
      </c>
      <c r="AF7" s="67">
        <f>IF(ISNA(VLOOKUP(CONCATENATE($U6, AE$2), $C$3:$G$92, 4, 0)), VLOOKUP(CONCATENATE($U6, AE$2), $K$3:$O$92, 4,0), VLOOKUP(CONCATENATE($U6, AE$2), $C$3:$G$92, 4, 0))</f>
        <v>0</v>
      </c>
      <c r="AG7" s="68">
        <f>IF(ISNA(VLOOKUP(CONCATENATE($U6, AE$2), $C$3:$G$92, 5,0)), VLOOKUP(CONCATENATE($U6, AE$2), $K$3:$O$92, 5,0), VLOOKUP(CONCATENATE($U6, AE$2), $C$3:$G$92,5, 0))</f>
        <v>0</v>
      </c>
      <c r="AH7" s="66">
        <f>IF(ISNA(VLOOKUP(CONCATENATE($U6, AH$2), $C$3:$G$92, 3, 0)), VLOOKUP(CONCATENATE($U6, AH$2), $K$3:$O$92, 3, 0), VLOOKUP(CONCATENATE($U6, AH$2), $C$3:$G$92, 3, 0))</f>
        <v>0</v>
      </c>
      <c r="AI7" s="67">
        <f>IF(ISNA(VLOOKUP(CONCATENATE($U6, AH$2), $C$3:$G$92, 4, 0)), VLOOKUP(CONCATENATE($U6, AH$2), $K$3:$O$92, 4,0), VLOOKUP(CONCATENATE($U6, AH$2), $C$3:$G$92, 4, 0))</f>
        <v>0</v>
      </c>
      <c r="AJ7" s="68">
        <f>IF(ISNA(VLOOKUP(CONCATENATE($U6, AH$2), $C$3:$G$92, 5,0)), VLOOKUP(CONCATENATE($U6, AH$2), $K$3:$O$92, 5,0), VLOOKUP(CONCATENATE($U6, AH$2), $C$3:$G$92,5, 0))</f>
        <v>0</v>
      </c>
      <c r="AK7" s="22"/>
      <c r="AL7" s="21">
        <f>SUM(V7:AJ7)</f>
        <v>23</v>
      </c>
      <c r="AM7" s="32"/>
      <c r="AN7" s="49"/>
      <c r="AO7" s="49"/>
      <c r="AP7" s="51"/>
      <c r="AQ7" s="136"/>
      <c r="AR7" s="37"/>
      <c r="AS7" s="33">
        <v>4</v>
      </c>
      <c r="AT7" s="148"/>
      <c r="AU7" s="19" t="str">
        <f t="shared" si="5"/>
        <v>Edinburgh 2</v>
      </c>
      <c r="AV7" s="28"/>
      <c r="AW7" s="137"/>
      <c r="AX7" s="19" t="str">
        <f t="shared" si="6"/>
        <v>Edinburgh 2</v>
      </c>
    </row>
    <row r="8" spans="1:50" ht="15" customHeight="1" x14ac:dyDescent="0.25">
      <c r="A8" s="76">
        <v>6</v>
      </c>
      <c r="B8" s="24" t="s">
        <v>44</v>
      </c>
      <c r="C8" s="24" t="str">
        <f t="shared" si="0"/>
        <v>HG</v>
      </c>
      <c r="D8" s="85" t="str">
        <f>IF(B8=0,"",INDEX('League Schedule (2)'!AA:AA,MATCH('League Results (2)'!B8,'League Schedule (2)'!AB:AB,0)))</f>
        <v>Glasgow 2</v>
      </c>
      <c r="E8" s="69">
        <v>4</v>
      </c>
      <c r="F8" s="70">
        <v>5</v>
      </c>
      <c r="G8" s="71">
        <v>6</v>
      </c>
      <c r="H8" s="89">
        <f t="shared" si="1"/>
        <v>15</v>
      </c>
      <c r="I8" s="24" t="s">
        <v>62</v>
      </c>
      <c r="J8" s="24" t="s">
        <v>43</v>
      </c>
      <c r="K8" s="24" t="str">
        <f t="shared" si="2"/>
        <v>GH</v>
      </c>
      <c r="L8" s="85" t="str">
        <f>IF(J8=0,"",INDEX('League Schedule (2)'!$AA:$AA,MATCH('League Results (2)'!J8,'League Schedule (2)'!$AB:$AB,0)))</f>
        <v>Strathclyde 3</v>
      </c>
      <c r="M8" s="69">
        <v>1</v>
      </c>
      <c r="N8" s="70">
        <v>2</v>
      </c>
      <c r="O8" s="71">
        <v>3</v>
      </c>
      <c r="P8" s="89">
        <f t="shared" si="3"/>
        <v>6</v>
      </c>
      <c r="Q8" s="77" t="str">
        <f t="shared" si="4"/>
        <v>Strathclyde 3</v>
      </c>
      <c r="S8" s="119">
        <f t="shared" ref="S8" si="11">AQ8</f>
        <v>2</v>
      </c>
      <c r="T8" s="138" t="str">
        <f>VLOOKUP(U8,'League Schedule (2)'!$T$4:$U$22,2,0)</f>
        <v>Edinburgh 1</v>
      </c>
      <c r="U8" s="54" t="s">
        <v>33</v>
      </c>
      <c r="V8" s="140">
        <f>IF(V9&gt;0, IF(SUM(V9:X9)&lt;=SUM(AB5:AD5), 1, 0), " ")</f>
        <v>0</v>
      </c>
      <c r="W8" s="141"/>
      <c r="X8" s="141"/>
      <c r="Y8" s="140">
        <f>IF(Y9&gt;0, IF(SUM(Y9:AA9)&lt;=10, 1, 0), " ")</f>
        <v>1</v>
      </c>
      <c r="Z8" s="141"/>
      <c r="AA8" s="141"/>
      <c r="AB8" s="143"/>
      <c r="AC8" s="144"/>
      <c r="AD8" s="144"/>
      <c r="AE8" s="140">
        <f>IF(AE9&gt;0, IF(SUM(AE9:AG9)&lt;=10, 1, 0), " ")</f>
        <v>1</v>
      </c>
      <c r="AF8" s="141"/>
      <c r="AG8" s="141"/>
      <c r="AH8" s="140" t="str">
        <f t="shared" ref="AH8" si="12">IF(AH9&gt;0, IF(SUM(AH9:AJ9)&lt;=10, 1, 0), " ")</f>
        <v xml:space="preserve"> </v>
      </c>
      <c r="AI8" s="141"/>
      <c r="AJ8" s="141"/>
      <c r="AK8" s="22">
        <f t="shared" si="9"/>
        <v>2</v>
      </c>
      <c r="AL8" s="21"/>
      <c r="AM8" s="32">
        <f>AK8/(COUNTIF(V8:AJ8,0)+COUNTIF(V8:AJ8, 1))</f>
        <v>0.66666666666666663</v>
      </c>
      <c r="AN8" s="49">
        <f>SUMIF(V$14:AJ$14, AK8,V8:AJ8)</f>
        <v>0</v>
      </c>
      <c r="AO8" s="49">
        <f>SUMIF(V$15:AJ$15, AK8,V9:AJ9)</f>
        <v>0</v>
      </c>
      <c r="AP8" s="51">
        <f>AM8+(0.0001*AN8)-(0.0000001*AO8)-(0.00000000001*AL9)</f>
        <v>0.6666666663666666</v>
      </c>
      <c r="AQ8" s="135">
        <f t="shared" ref="AQ8" si="13">RANK(AP8, AP$4:AP$13)</f>
        <v>2</v>
      </c>
      <c r="AR8" s="37"/>
      <c r="AS8" s="33">
        <v>5</v>
      </c>
      <c r="AT8" s="154" t="s">
        <v>116</v>
      </c>
      <c r="AU8" s="19" t="str">
        <f t="shared" si="5"/>
        <v>Glasgow 1</v>
      </c>
      <c r="AV8" s="25" t="str">
        <f>Q41</f>
        <v>Glasgow 1</v>
      </c>
      <c r="AW8" s="137"/>
      <c r="AX8" s="19" t="str">
        <f>AV8</f>
        <v>Glasgow 1</v>
      </c>
    </row>
    <row r="9" spans="1:50" x14ac:dyDescent="0.25">
      <c r="A9" s="76">
        <v>7</v>
      </c>
      <c r="B9" s="24" t="s">
        <v>35</v>
      </c>
      <c r="C9" s="24" t="str">
        <f t="shared" si="0"/>
        <v>KM</v>
      </c>
      <c r="D9" s="85" t="str">
        <f>IF(B9=0,"",INDEX('League Schedule (2)'!AA:AA,MATCH('League Results (2)'!B9,'League Schedule (2)'!AB:AB,0)))</f>
        <v>UHI 1</v>
      </c>
      <c r="E9" s="69"/>
      <c r="F9" s="70"/>
      <c r="G9" s="71"/>
      <c r="H9" s="89">
        <f t="shared" si="1"/>
        <v>0</v>
      </c>
      <c r="I9" s="24" t="s">
        <v>62</v>
      </c>
      <c r="J9" s="24" t="s">
        <v>37</v>
      </c>
      <c r="K9" s="24" t="str">
        <f t="shared" si="2"/>
        <v>MK</v>
      </c>
      <c r="L9" s="85" t="str">
        <f>IF(J9=0,"",INDEX('League Schedule (2)'!$AA:$AA,MATCH('League Results (2)'!J9,'League Schedule (2)'!$AB:$AB,0)))</f>
        <v>St. Andrews 3</v>
      </c>
      <c r="M9" s="69"/>
      <c r="N9" s="70"/>
      <c r="O9" s="71"/>
      <c r="P9" s="89">
        <f t="shared" si="3"/>
        <v>0</v>
      </c>
      <c r="Q9" s="77" t="str">
        <f t="shared" si="4"/>
        <v xml:space="preserve"> </v>
      </c>
      <c r="S9" s="119"/>
      <c r="T9" s="139"/>
      <c r="U9" s="55"/>
      <c r="V9" s="66">
        <f>IF(ISNA(VLOOKUP(CONCATENATE($U8, V$2), $C$3:$G$92, 3, 0)), VLOOKUP(CONCATENATE($U8, V$2), $K$3:$O$92, 3, 0), VLOOKUP(CONCATENATE($U8, V$2), $C$3:$G$92, 3, 0))</f>
        <v>2</v>
      </c>
      <c r="W9" s="67">
        <f>IF(ISNA(VLOOKUP(CONCATENATE($U8, V$2), $C$3:$G$92, 4, 0)), VLOOKUP(CONCATENATE($U8, V$2), $K$3:$O$92, 4,0), VLOOKUP(CONCATENATE($U8, V$2), $C$3:$G$92, 4, 0))</f>
        <v>12</v>
      </c>
      <c r="X9" s="68">
        <f>IF(ISNA(VLOOKUP(CONCATENATE($U8, V$2), $C$3:$G$92, 5,0)), VLOOKUP(CONCATENATE($U8, V$2), $K$3:$O$92, 5,0), VLOOKUP(CONCATENATE($U8, V$2), $C$3:$G$92,5, 0))</f>
        <v>1</v>
      </c>
      <c r="Y9" s="66">
        <f>IF(ISNA(VLOOKUP(CONCATENATE($U8, Y$2), $C$3:$G$92, 3, 0)), VLOOKUP(CONCATENATE($U8, Y$2), $K$3:$O$92, 3, 0), VLOOKUP(CONCATENATE($U8, Y$2), $C$3:$G$92, 3, 0))</f>
        <v>2</v>
      </c>
      <c r="Z9" s="67">
        <f>IF(ISNA(VLOOKUP(CONCATENATE($U8, Y$2), $C$3:$G$92, 4, 0)), VLOOKUP(CONCATENATE($U8, Y$2), $K$3:$O$92, 4,0), VLOOKUP(CONCATENATE($U8, Y$2), $C$3:$G$92, 4, 0))</f>
        <v>3</v>
      </c>
      <c r="AA9" s="68">
        <f>IF(ISNA(VLOOKUP(CONCATENATE($U8, Y$2), $C$3:$G$92, 5,0)), VLOOKUP(CONCATENATE($U8, Y$2), $K$3:$O$92, 5,0), VLOOKUP(CONCATENATE($U8, Y$2), $C$3:$G$92,5, 0))</f>
        <v>4</v>
      </c>
      <c r="AB9" s="56"/>
      <c r="AC9" s="57"/>
      <c r="AD9" s="58"/>
      <c r="AE9" s="66">
        <f>IF(ISNA(VLOOKUP(CONCATENATE($U8, AE$2), $C$3:$G$92, 3, 0)), VLOOKUP(CONCATENATE($U8, AE$2), $K$3:$O$92, 3, 0), VLOOKUP(CONCATENATE($U8, AE$2), $C$3:$G$92, 3, 0))</f>
        <v>1</v>
      </c>
      <c r="AF9" s="67">
        <f>IF(ISNA(VLOOKUP(CONCATENATE($U8, AE$2), $C$3:$G$92, 4, 0)), VLOOKUP(CONCATENATE($U8, AE$2), $K$3:$O$92, 4,0), VLOOKUP(CONCATENATE($U8, AE$2), $C$3:$G$92, 4, 0))</f>
        <v>2</v>
      </c>
      <c r="AG9" s="68">
        <f>IF(ISNA(VLOOKUP(CONCATENATE($U8, AE$2), $C$3:$G$92, 5,0)), VLOOKUP(CONCATENATE($U8, AE$2), $K$3:$O$92, 5,0), VLOOKUP(CONCATENATE($U8, AE$2), $C$3:$G$92,5, 0))</f>
        <v>3</v>
      </c>
      <c r="AH9" s="66">
        <f>IF(ISNA(VLOOKUP(CONCATENATE($U8, AH$2), $C$3:$G$92, 3, 0)), VLOOKUP(CONCATENATE($U8, AH$2), $K$3:$O$92, 3, 0), VLOOKUP(CONCATENATE($U8, AH$2), $C$3:$G$92, 3, 0))</f>
        <v>0</v>
      </c>
      <c r="AI9" s="67">
        <f>IF(ISNA(VLOOKUP(CONCATENATE($U8, AH$2), $C$3:$G$92, 4, 0)), VLOOKUP(CONCATENATE($U8, AH$2), $K$3:$O$92, 4,0), VLOOKUP(CONCATENATE($U8, AH$2), $C$3:$G$92, 4, 0))</f>
        <v>0</v>
      </c>
      <c r="AJ9" s="68">
        <f>IF(ISNA(VLOOKUP(CONCATENATE($U8, AH$2), $C$3:$G$92, 5,0)), VLOOKUP(CONCATENATE($U8, AH$2), $K$3:$O$92, 5,0), VLOOKUP(CONCATENATE($U8, AH$2), $C$3:$G$92,5, 0))</f>
        <v>0</v>
      </c>
      <c r="AK9" s="22"/>
      <c r="AL9" s="21">
        <f>SUM(V9:AJ9)</f>
        <v>30</v>
      </c>
      <c r="AM9" s="32"/>
      <c r="AN9" s="49"/>
      <c r="AO9" s="49"/>
      <c r="AP9" s="51"/>
      <c r="AQ9" s="136"/>
      <c r="AR9" s="37"/>
      <c r="AS9" s="33">
        <v>1</v>
      </c>
      <c r="AT9" s="154"/>
      <c r="AU9" s="19" t="str">
        <f>VLOOKUP(AS9,S$20:AO$29,2,0)</f>
        <v>Aberdeen 1</v>
      </c>
      <c r="AV9" s="25" t="str">
        <f>IF(AU8=AV8, AU9, AU8)</f>
        <v>Aberdeen 1</v>
      </c>
      <c r="AW9" s="142" t="s">
        <v>52</v>
      </c>
      <c r="AX9" s="19" t="str">
        <f>AV9</f>
        <v>Aberdeen 1</v>
      </c>
    </row>
    <row r="10" spans="1:50" ht="15" customHeight="1" x14ac:dyDescent="0.25">
      <c r="A10" s="76">
        <v>8</v>
      </c>
      <c r="B10" s="24" t="s">
        <v>41</v>
      </c>
      <c r="C10" s="24" t="str">
        <f t="shared" si="0"/>
        <v>OQ</v>
      </c>
      <c r="D10" s="85" t="str">
        <f>IF(B10=0,"",INDEX('League Schedule (2)'!AA:AA,MATCH('League Results (2)'!B10,'League Schedule (2)'!AB:AB,0)))</f>
        <v xml:space="preserve"> </v>
      </c>
      <c r="E10" s="69"/>
      <c r="F10" s="70"/>
      <c r="G10" s="71"/>
      <c r="H10" s="89">
        <f t="shared" si="1"/>
        <v>0</v>
      </c>
      <c r="I10" s="24" t="s">
        <v>62</v>
      </c>
      <c r="J10" s="24" t="s">
        <v>45</v>
      </c>
      <c r="K10" s="24" t="str">
        <f t="shared" si="2"/>
        <v>QO</v>
      </c>
      <c r="L10" s="85" t="str">
        <f>IF(J10=0,"",INDEX('League Schedule (2)'!$AA:$AA,MATCH('League Results (2)'!J10,'League Schedule (2)'!$AB:$AB,0)))</f>
        <v>Glasgow 3</v>
      </c>
      <c r="M10" s="69"/>
      <c r="N10" s="70"/>
      <c r="O10" s="71"/>
      <c r="P10" s="89">
        <f t="shared" si="3"/>
        <v>0</v>
      </c>
      <c r="Q10" s="77" t="str">
        <f t="shared" si="4"/>
        <v xml:space="preserve"> </v>
      </c>
      <c r="S10" s="119">
        <f t="shared" ref="S10" si="14">AQ10</f>
        <v>3</v>
      </c>
      <c r="T10" s="138" t="str">
        <f>VLOOKUP(U10,'League Schedule (2)'!$T$4:$U$22,2,0)</f>
        <v>St. Andrews 1</v>
      </c>
      <c r="U10" s="54" t="s">
        <v>34</v>
      </c>
      <c r="V10" s="140" t="str">
        <f>IF(V11&gt;0, IF(SUM(V11:X11)&lt;=SUM(AE5:AG5), 1, 0), " ")</f>
        <v xml:space="preserve"> </v>
      </c>
      <c r="W10" s="141"/>
      <c r="X10" s="141"/>
      <c r="Y10" s="140" t="str">
        <f t="shared" ref="Y10" si="15">IF(Y11&gt;0, IF(SUM(Y11:AA11)&lt;=10, 1, 0), " ")</f>
        <v xml:space="preserve"> </v>
      </c>
      <c r="Z10" s="141"/>
      <c r="AA10" s="141"/>
      <c r="AB10" s="140">
        <f t="shared" ref="AB10" si="16">IF(AB11&gt;0, IF(SUM(AB11:AD11)&lt;=10, 1, 0), " ")</f>
        <v>0</v>
      </c>
      <c r="AC10" s="141"/>
      <c r="AD10" s="141"/>
      <c r="AE10" s="143"/>
      <c r="AF10" s="144"/>
      <c r="AG10" s="144"/>
      <c r="AH10" s="140">
        <f t="shared" ref="AH10" si="17">IF(AH11&gt;0, IF(SUM(AH11:AJ11)&lt;=10, 1, 0), " ")</f>
        <v>1</v>
      </c>
      <c r="AI10" s="141"/>
      <c r="AJ10" s="141"/>
      <c r="AK10" s="22">
        <f t="shared" si="9"/>
        <v>1</v>
      </c>
      <c r="AL10" s="21"/>
      <c r="AM10" s="32">
        <f>AK10/(COUNTIF(V10:AJ10,0)+COUNTIF(V10:AJ10, 1))</f>
        <v>0.5</v>
      </c>
      <c r="AN10" s="49">
        <f>SUMIF(V$14:AJ$14, AK10,V10:AJ10)</f>
        <v>0</v>
      </c>
      <c r="AO10" s="49">
        <f>SUMIF(V$15:AJ$15, AK10,V11:AJ11)</f>
        <v>0</v>
      </c>
      <c r="AP10" s="51">
        <f>AM10+(0.0001*AN10)-(0.0000001*AO10)-(0.00000000001*AL11)</f>
        <v>0.49999999974999998</v>
      </c>
      <c r="AQ10" s="135">
        <f t="shared" ref="AQ10" si="18">RANK(AP10, AP$4:AP$13)</f>
        <v>3</v>
      </c>
      <c r="AR10" s="37"/>
      <c r="AS10" s="33">
        <v>2</v>
      </c>
      <c r="AT10" s="104" t="s">
        <v>52</v>
      </c>
      <c r="AU10" s="19" t="str">
        <f t="shared" ref="AU10:AU13" si="19">VLOOKUP(AS10,S$20:AO$29,2,0)</f>
        <v>Strathclyde 3</v>
      </c>
      <c r="AV10" s="26"/>
      <c r="AW10" s="142"/>
      <c r="AX10" s="19" t="str">
        <f t="shared" ref="AX10:AX17" si="20">AU10</f>
        <v>Strathclyde 3</v>
      </c>
    </row>
    <row r="11" spans="1:50" x14ac:dyDescent="0.25">
      <c r="A11" s="76">
        <v>9</v>
      </c>
      <c r="B11" s="24" t="s">
        <v>33</v>
      </c>
      <c r="C11" s="24" t="str">
        <f t="shared" si="0"/>
        <v>CD</v>
      </c>
      <c r="D11" s="85" t="str">
        <f>IF(B11=0,"",INDEX('League Schedule (2)'!AA:AA,MATCH('League Results (2)'!B11,'League Schedule (2)'!AB:AB,0)))</f>
        <v>Edinburgh 1</v>
      </c>
      <c r="E11" s="69">
        <v>1</v>
      </c>
      <c r="F11" s="70">
        <v>2</v>
      </c>
      <c r="G11" s="71">
        <v>3</v>
      </c>
      <c r="H11" s="89">
        <f t="shared" si="1"/>
        <v>6</v>
      </c>
      <c r="I11" s="24" t="s">
        <v>62</v>
      </c>
      <c r="J11" s="24" t="s">
        <v>34</v>
      </c>
      <c r="K11" s="24" t="str">
        <f t="shared" si="2"/>
        <v>DC</v>
      </c>
      <c r="L11" s="85" t="str">
        <f>IF(J11=0,"",INDEX('League Schedule (2)'!$AA:$AA,MATCH('League Results (2)'!J11,'League Schedule (2)'!$AB:$AB,0)))</f>
        <v>St. Andrews 1</v>
      </c>
      <c r="M11" s="69">
        <v>4</v>
      </c>
      <c r="N11" s="70">
        <v>5</v>
      </c>
      <c r="O11" s="71">
        <v>6</v>
      </c>
      <c r="P11" s="89">
        <f t="shared" si="3"/>
        <v>15</v>
      </c>
      <c r="Q11" s="77" t="str">
        <f t="shared" si="4"/>
        <v>Edinburgh 1</v>
      </c>
      <c r="S11" s="119"/>
      <c r="T11" s="139"/>
      <c r="U11" s="55"/>
      <c r="V11" s="66">
        <f>IF(ISNA(VLOOKUP(CONCATENATE($U10, V$2), $C$3:$G$92, 3, 0)), VLOOKUP(CONCATENATE($U10, V$2), $K$3:$O$92, 3, 0), VLOOKUP(CONCATENATE($U10, V$2), $C$3:$G$92, 3, 0))</f>
        <v>0</v>
      </c>
      <c r="W11" s="67">
        <f>IF(ISNA(VLOOKUP(CONCATENATE($U10, V$2), $C$3:$G$92, 4, 0)), VLOOKUP(CONCATENATE($U10, V$2), $K$3:$O$92, 4,0), VLOOKUP(CONCATENATE($U10, V$2), $C$3:$G$92, 4, 0))</f>
        <v>0</v>
      </c>
      <c r="X11" s="68">
        <f>IF(ISNA(VLOOKUP(CONCATENATE($U10, V$2), $C$3:$G$92, 5,0)), VLOOKUP(CONCATENATE($U10, V$2), $K$3:$O$92, 5,0), VLOOKUP(CONCATENATE($U10, V$2), $C$3:$G$92,5, 0))</f>
        <v>0</v>
      </c>
      <c r="Y11" s="66">
        <f>IF(ISNA(VLOOKUP(CONCATENATE($U10, Y$2), $C$3:$G$92, 3, 0)), VLOOKUP(CONCATENATE($U10, Y$2), $K$3:$O$92, 3, 0), VLOOKUP(CONCATENATE($U10, Y$2), $C$3:$G$92, 3, 0))</f>
        <v>0</v>
      </c>
      <c r="Z11" s="67">
        <f>IF(ISNA(VLOOKUP(CONCATENATE($U10, Y$2), $C$3:$G$92, 4, 0)), VLOOKUP(CONCATENATE($U10, Y$2), $K$3:$O$92, 4,0), VLOOKUP(CONCATENATE($U10, Y$2), $C$3:$G$92, 4, 0))</f>
        <v>0</v>
      </c>
      <c r="AA11" s="68">
        <f>IF(ISNA(VLOOKUP(CONCATENATE($U10, Y$2), $C$3:$G$92, 5,0)), VLOOKUP(CONCATENATE($U10, Y$2), $K$3:$O$92, 5,0), VLOOKUP(CONCATENATE($U10, Y$2), $C$3:$G$92,5, 0))</f>
        <v>0</v>
      </c>
      <c r="AB11" s="66">
        <f>IF(ISNA(VLOOKUP(CONCATENATE($U10, AB$2), $C$3:$G$92, 3, 0)), VLOOKUP(CONCATENATE($U10, AB$2), $K$3:$O$92, 3, 0), VLOOKUP(CONCATENATE($U10, AB$2), $C$3:$G$92, 3, 0))</f>
        <v>4</v>
      </c>
      <c r="AC11" s="67">
        <f>IF(ISNA(VLOOKUP(CONCATENATE($U10, AB$2), $C$3:$G$92, 4, 0)), VLOOKUP(CONCATENATE($U10, AB$2), $K$3:$O$92, 4,0), VLOOKUP(CONCATENATE($U10, AB$2), $C$3:$G$92, 4, 0))</f>
        <v>5</v>
      </c>
      <c r="AD11" s="68">
        <f>IF(ISNA(VLOOKUP(CONCATENATE($U10, AB$2), $C$3:$G$92, 5,0)), VLOOKUP(CONCATENATE($U10, AB$2), $K$3:$O$92, 5,0), VLOOKUP(CONCATENATE($U10, AB$2), $C$3:$G$92,5, 0))</f>
        <v>6</v>
      </c>
      <c r="AE11" s="56"/>
      <c r="AF11" s="57"/>
      <c r="AG11" s="58"/>
      <c r="AH11" s="66">
        <f>IF(ISNA(VLOOKUP(CONCATENATE($U10, AH$2), $C$3:$G$92, 3, 0)), VLOOKUP(CONCATENATE($U10, AH$2), $K$3:$O$92, 3, 0), VLOOKUP(CONCATENATE($U10, AH$2), $C$3:$G$92, 3, 0))</f>
        <v>1</v>
      </c>
      <c r="AI11" s="67">
        <f>IF(ISNA(VLOOKUP(CONCATENATE($U10, AH$2), $C$3:$G$92, 4, 0)), VLOOKUP(CONCATENATE($U10, AH$2), $K$3:$O$92, 4,0), VLOOKUP(CONCATENATE($U10, AH$2), $C$3:$G$92, 4, 0))</f>
        <v>6</v>
      </c>
      <c r="AJ11" s="68">
        <f>IF(ISNA(VLOOKUP(CONCATENATE($U10, AH$2), $C$3:$G$92, 5,0)), VLOOKUP(CONCATENATE($U10, AH$2), $K$3:$O$92, 5,0), VLOOKUP(CONCATENATE($U10, AH$2), $C$3:$G$92,5, 0))</f>
        <v>3</v>
      </c>
      <c r="AK11" s="22"/>
      <c r="AL11" s="21">
        <f>SUM(V11:AJ11)</f>
        <v>25</v>
      </c>
      <c r="AM11" s="32"/>
      <c r="AN11" s="49"/>
      <c r="AO11" s="49"/>
      <c r="AP11" s="51"/>
      <c r="AQ11" s="136"/>
      <c r="AR11" s="37"/>
      <c r="AS11" s="33">
        <v>3</v>
      </c>
      <c r="AT11" s="104"/>
      <c r="AU11" s="19" t="str">
        <f t="shared" si="19"/>
        <v>St. Andrews 2</v>
      </c>
      <c r="AV11" s="27"/>
      <c r="AW11" s="142"/>
      <c r="AX11" s="19" t="str">
        <f t="shared" si="20"/>
        <v>St. Andrews 2</v>
      </c>
    </row>
    <row r="12" spans="1:50" ht="15" customHeight="1" x14ac:dyDescent="0.25">
      <c r="A12" s="76">
        <v>10</v>
      </c>
      <c r="B12" s="24" t="s">
        <v>44</v>
      </c>
      <c r="C12" s="24" t="str">
        <f t="shared" si="0"/>
        <v>HI</v>
      </c>
      <c r="D12" s="85" t="str">
        <f>IF(B12=0,"",INDEX('League Schedule (2)'!AA:AA,MATCH('League Results (2)'!B12,'League Schedule (2)'!AB:AB,0)))</f>
        <v>Glasgow 2</v>
      </c>
      <c r="E12" s="69">
        <v>1</v>
      </c>
      <c r="F12" s="70">
        <v>2</v>
      </c>
      <c r="G12" s="71">
        <v>5</v>
      </c>
      <c r="H12" s="89">
        <f t="shared" si="1"/>
        <v>8</v>
      </c>
      <c r="I12" s="24" t="s">
        <v>62</v>
      </c>
      <c r="J12" s="24" t="s">
        <v>47</v>
      </c>
      <c r="K12" s="24" t="str">
        <f t="shared" si="2"/>
        <v>IH</v>
      </c>
      <c r="L12" s="85" t="str">
        <f>IF(J12=0,"",INDEX('League Schedule (2)'!$AA:$AA,MATCH('League Results (2)'!J12,'League Schedule (2)'!$AB:$AB,0)))</f>
        <v>Strathclyde 2</v>
      </c>
      <c r="M12" s="69">
        <v>3</v>
      </c>
      <c r="N12" s="70">
        <v>4</v>
      </c>
      <c r="O12" s="71">
        <v>6</v>
      </c>
      <c r="P12" s="89">
        <f t="shared" si="3"/>
        <v>13</v>
      </c>
      <c r="Q12" s="77" t="str">
        <f t="shared" si="4"/>
        <v>Glasgow 2</v>
      </c>
      <c r="S12" s="119">
        <f t="shared" ref="S12" si="21">AQ12</f>
        <v>5</v>
      </c>
      <c r="T12" s="138" t="str">
        <f>VLOOKUP(U12,'League Schedule (2)'!$T$4:$U$22,2,0)</f>
        <v>Glasgow 1</v>
      </c>
      <c r="U12" s="54" t="s">
        <v>39</v>
      </c>
      <c r="V12" s="140">
        <f>IF(V13&gt;0, IF(SUM(V13:X13)&lt;=SUM(AH5:AJ5), 1, 0), " ")</f>
        <v>0</v>
      </c>
      <c r="W12" s="141"/>
      <c r="X12" s="141"/>
      <c r="Y12" s="140" t="str">
        <f t="shared" ref="Y12" si="22">IF(Y13&gt;0, IF(SUM(Y13:AA13)&lt;=10, 1, 0), " ")</f>
        <v xml:space="preserve"> </v>
      </c>
      <c r="Z12" s="141"/>
      <c r="AA12" s="141"/>
      <c r="AB12" s="140" t="str">
        <f t="shared" ref="AB12" si="23">IF(AB13&gt;0, IF(SUM(AB13:AD13)&lt;=10, 1, 0), " ")</f>
        <v xml:space="preserve"> </v>
      </c>
      <c r="AC12" s="141"/>
      <c r="AD12" s="141"/>
      <c r="AE12" s="140">
        <f t="shared" ref="AE12" si="24">IF(AE13&gt;0, IF(SUM(AE13:AG13)&lt;=10, 1, 0), " ")</f>
        <v>0</v>
      </c>
      <c r="AF12" s="141"/>
      <c r="AG12" s="141"/>
      <c r="AH12" s="143"/>
      <c r="AI12" s="144"/>
      <c r="AJ12" s="144"/>
      <c r="AK12" s="22">
        <f t="shared" si="9"/>
        <v>0</v>
      </c>
      <c r="AL12" s="21"/>
      <c r="AM12" s="32">
        <f>AK12/(COUNTIF(V12:AJ12,0)+COUNTIF(V12:AJ12, 1))</f>
        <v>0</v>
      </c>
      <c r="AN12" s="49">
        <f>SUMIF(V$14:AJ$14, AK12,V12:AJ12)</f>
        <v>0</v>
      </c>
      <c r="AO12" s="49">
        <f>SUMIF(V$15:AJ$15, AK12,V13:AJ13)</f>
        <v>0</v>
      </c>
      <c r="AP12" s="51">
        <f>AM12+(0.0001*AN12)-(0.0000001*AO12)-(0.00000000001*AL13)</f>
        <v>-2.5999999999999998E-10</v>
      </c>
      <c r="AQ12" s="135">
        <f t="shared" ref="AQ12" si="25">RANK(AP12, AP$4:AP$13)</f>
        <v>5</v>
      </c>
      <c r="AR12" s="37"/>
      <c r="AS12" s="33">
        <v>4</v>
      </c>
      <c r="AT12" s="104"/>
      <c r="AU12" s="19" t="str">
        <f t="shared" si="19"/>
        <v>Glasgow 2</v>
      </c>
      <c r="AV12" s="27"/>
      <c r="AW12" s="142"/>
      <c r="AX12" s="19" t="str">
        <f t="shared" si="20"/>
        <v>Glasgow 2</v>
      </c>
    </row>
    <row r="13" spans="1:50" x14ac:dyDescent="0.25">
      <c r="A13" s="76">
        <v>11</v>
      </c>
      <c r="B13" s="24" t="s">
        <v>38</v>
      </c>
      <c r="C13" s="24" t="str">
        <f t="shared" si="0"/>
        <v>NM</v>
      </c>
      <c r="D13" s="85" t="str">
        <f>IF(B13=0,"",INDEX('League Schedule (2)'!AA:AA,MATCH('League Results (2)'!B13,'League Schedule (2)'!AB:AB,0)))</f>
        <v>Aberdeen 2</v>
      </c>
      <c r="E13" s="69"/>
      <c r="F13" s="70"/>
      <c r="G13" s="71"/>
      <c r="H13" s="89">
        <f t="shared" si="1"/>
        <v>0</v>
      </c>
      <c r="I13" s="24" t="s">
        <v>62</v>
      </c>
      <c r="J13" s="24" t="s">
        <v>37</v>
      </c>
      <c r="K13" s="24" t="str">
        <f t="shared" si="2"/>
        <v>MN</v>
      </c>
      <c r="L13" s="85" t="str">
        <f>IF(J13=0,"",INDEX('League Schedule (2)'!$AA:$AA,MATCH('League Results (2)'!J13,'League Schedule (2)'!$AB:$AB,0)))</f>
        <v>St. Andrews 3</v>
      </c>
      <c r="M13" s="69"/>
      <c r="N13" s="70"/>
      <c r="O13" s="71"/>
      <c r="P13" s="89">
        <f t="shared" si="3"/>
        <v>0</v>
      </c>
      <c r="Q13" s="77" t="str">
        <f t="shared" si="4"/>
        <v xml:space="preserve"> </v>
      </c>
      <c r="S13" s="119"/>
      <c r="T13" s="139"/>
      <c r="U13" s="62"/>
      <c r="V13" s="66">
        <f>IF(ISNA(VLOOKUP(CONCATENATE($U12, V$2), $C$3:$G$92, 3, 0)), VLOOKUP(CONCATENATE($U12, V$2), $K$3:$O$92, 3, 0), VLOOKUP(CONCATENATE($U12, V$2), $C$3:$G$92, 3, 0))</f>
        <v>5</v>
      </c>
      <c r="W13" s="67">
        <f>IF(ISNA(VLOOKUP(CONCATENATE($U12, V$2), $C$3:$G$92, 4, 0)), VLOOKUP(CONCATENATE($U12, V$2), $K$3:$O$92, 4,0), VLOOKUP(CONCATENATE($U12, V$2), $C$3:$G$92, 4, 0))</f>
        <v>6</v>
      </c>
      <c r="X13" s="68">
        <f>IF(ISNA(VLOOKUP(CONCATENATE($U12, V$2), $C$3:$G$92, 5,0)), VLOOKUP(CONCATENATE($U12, V$2), $K$3:$O$92, 5,0), VLOOKUP(CONCATENATE($U12, V$2), $C$3:$G$92,5, 0))</f>
        <v>4</v>
      </c>
      <c r="Y13" s="66">
        <f>IF(ISNA(VLOOKUP(CONCATENATE($U12, Y$2), $C$3:$G$92, 3, 0)), VLOOKUP(CONCATENATE($U12, Y$2), $K$3:$O$92, 3, 0), VLOOKUP(CONCATENATE($U12, Y$2), $C$3:$G$92, 3, 0))</f>
        <v>0</v>
      </c>
      <c r="Z13" s="67">
        <f>IF(ISNA(VLOOKUP(CONCATENATE($U12, Y$2), $C$3:$G$92, 4, 0)), VLOOKUP(CONCATENATE($U12, Y$2), $K$3:$O$92, 4,0), VLOOKUP(CONCATENATE($U12, Y$2), $C$3:$G$92, 4, 0))</f>
        <v>0</v>
      </c>
      <c r="AA13" s="68">
        <f>IF(ISNA(VLOOKUP(CONCATENATE($U12, Y$2), $C$3:$G$92, 5,0)), VLOOKUP(CONCATENATE($U12, Y$2), $K$3:$O$92, 5,0), VLOOKUP(CONCATENATE($U12, Y$2), $C$3:$G$92,5, 0))</f>
        <v>0</v>
      </c>
      <c r="AB13" s="66">
        <f>IF(ISNA(VLOOKUP(CONCATENATE($U12, AB$2), $C$3:$G$92, 3, 0)), VLOOKUP(CONCATENATE($U12, AB$2), $K$3:$O$92, 3, 0), VLOOKUP(CONCATENATE($U12, AB$2), $C$3:$G$92, 3, 0))</f>
        <v>0</v>
      </c>
      <c r="AC13" s="67">
        <f>IF(ISNA(VLOOKUP(CONCATENATE($U12, AB$2), $C$3:$G$92, 4, 0)), VLOOKUP(CONCATENATE($U12, AB$2), $K$3:$O$92, 4,0), VLOOKUP(CONCATENATE($U12, AB$2), $C$3:$G$92, 4, 0))</f>
        <v>0</v>
      </c>
      <c r="AD13" s="68">
        <f>IF(ISNA(VLOOKUP(CONCATENATE($U12, AB$2), $C$3:$G$92, 5,0)), VLOOKUP(CONCATENATE($U12, AB$2), $K$3:$O$92, 5,0), VLOOKUP(CONCATENATE($U12, AB$2), $C$3:$G$92,5, 0))</f>
        <v>0</v>
      </c>
      <c r="AE13" s="66">
        <f>IF(ISNA(VLOOKUP(CONCATENATE($U12, AE$2), $C$3:$G$92, 3, 0)), VLOOKUP(CONCATENATE($U12, AE$2), $K$3:$O$92, 3, 0), VLOOKUP(CONCATENATE($U12, AE$2), $C$3:$G$92, 3, 0))</f>
        <v>5</v>
      </c>
      <c r="AF13" s="67">
        <f>IF(ISNA(VLOOKUP(CONCATENATE($U12, AE$2), $C$3:$G$92, 4, 0)), VLOOKUP(CONCATENATE($U12, AE$2), $K$3:$O$92, 4,0), VLOOKUP(CONCATENATE($U12, AE$2), $C$3:$G$92, 4, 0))</f>
        <v>4</v>
      </c>
      <c r="AG13" s="68">
        <f>IF(ISNA(VLOOKUP(CONCATENATE($U12, AE$2), $C$3:$G$92, 5,0)), VLOOKUP(CONCATENATE($U12, AE$2), $K$3:$O$92, 5,0), VLOOKUP(CONCATENATE($U12, AE$2), $C$3:$G$92,5, 0))</f>
        <v>2</v>
      </c>
      <c r="AH13" s="56"/>
      <c r="AI13" s="57"/>
      <c r="AJ13" s="58"/>
      <c r="AK13" s="27"/>
      <c r="AL13" s="21">
        <f>SUM(V13:AJ13)</f>
        <v>26</v>
      </c>
      <c r="AM13" s="32"/>
      <c r="AN13" s="49"/>
      <c r="AO13" s="49"/>
      <c r="AP13" s="51"/>
      <c r="AQ13" s="136"/>
      <c r="AR13" s="37"/>
      <c r="AS13" s="33">
        <v>5</v>
      </c>
      <c r="AT13" s="153" t="s">
        <v>105</v>
      </c>
      <c r="AU13" s="19" t="str">
        <f t="shared" si="19"/>
        <v>Strathclyde 2</v>
      </c>
      <c r="AV13" s="25" t="str">
        <f>Q42</f>
        <v>Strathclyde 2</v>
      </c>
      <c r="AW13" s="142"/>
      <c r="AX13" s="19" t="str">
        <f t="shared" si="20"/>
        <v>Strathclyde 2</v>
      </c>
    </row>
    <row r="14" spans="1:50" x14ac:dyDescent="0.25">
      <c r="A14" s="76">
        <v>12</v>
      </c>
      <c r="B14" s="24" t="s">
        <v>46</v>
      </c>
      <c r="C14" s="24" t="str">
        <f t="shared" si="0"/>
        <v>RQ</v>
      </c>
      <c r="D14" s="85" t="str">
        <f>IF(B14=0,"",INDEX('League Schedule (2)'!AA:AA,MATCH('League Results (2)'!B14,'League Schedule (2)'!AB:AB,0)))</f>
        <v>Dundee 2</v>
      </c>
      <c r="E14" s="69"/>
      <c r="F14" s="70"/>
      <c r="G14" s="71"/>
      <c r="H14" s="89">
        <f t="shared" si="1"/>
        <v>0</v>
      </c>
      <c r="I14" s="24" t="s">
        <v>62</v>
      </c>
      <c r="J14" s="24" t="s">
        <v>45</v>
      </c>
      <c r="K14" s="24" t="str">
        <f t="shared" si="2"/>
        <v>QR</v>
      </c>
      <c r="L14" s="85" t="str">
        <f>IF(J14=0,"",INDEX('League Schedule (2)'!$AA:$AA,MATCH('League Results (2)'!J14,'League Schedule (2)'!$AB:$AB,0)))</f>
        <v>Glasgow 3</v>
      </c>
      <c r="M14" s="69"/>
      <c r="N14" s="70"/>
      <c r="O14" s="71"/>
      <c r="P14" s="89">
        <f t="shared" si="3"/>
        <v>0</v>
      </c>
      <c r="Q14" s="77" t="str">
        <f t="shared" si="4"/>
        <v xml:space="preserve"> </v>
      </c>
      <c r="V14" s="145">
        <f>AK4</f>
        <v>3</v>
      </c>
      <c r="W14" s="145"/>
      <c r="X14" s="145"/>
      <c r="Y14" s="145">
        <f>AK6</f>
        <v>0</v>
      </c>
      <c r="Z14" s="145"/>
      <c r="AA14" s="145"/>
      <c r="AB14" s="145">
        <f>AK8</f>
        <v>2</v>
      </c>
      <c r="AC14" s="145"/>
      <c r="AD14" s="145"/>
      <c r="AE14" s="145">
        <f>AK10</f>
        <v>1</v>
      </c>
      <c r="AF14" s="145"/>
      <c r="AG14" s="145"/>
      <c r="AH14" s="145">
        <f>AK12</f>
        <v>0</v>
      </c>
      <c r="AI14" s="145"/>
      <c r="AJ14" s="145"/>
      <c r="AS14" s="33">
        <v>1</v>
      </c>
      <c r="AT14" s="153"/>
      <c r="AU14" s="19" t="e">
        <f>VLOOKUP(AS14,S$36:AO$45,2,0)</f>
        <v>#N/A</v>
      </c>
      <c r="AV14" s="25" t="e">
        <f>IF(AU13=AV13, AU14, AU13)</f>
        <v>#N/A</v>
      </c>
      <c r="AW14" s="146" t="s">
        <v>53</v>
      </c>
      <c r="AX14" s="19" t="e">
        <f t="shared" si="20"/>
        <v>#N/A</v>
      </c>
    </row>
    <row r="15" spans="1:50" x14ac:dyDescent="0.25">
      <c r="A15" s="76">
        <v>13</v>
      </c>
      <c r="B15" s="24" t="s">
        <v>39</v>
      </c>
      <c r="C15" s="24" t="str">
        <f t="shared" si="0"/>
        <v>ED</v>
      </c>
      <c r="D15" s="85" t="str">
        <f>IF(B15=0,"",INDEX('League Schedule (2)'!AA:AA,MATCH('League Results (2)'!B15,'League Schedule (2)'!AB:AB,0)))</f>
        <v>Glasgow 1</v>
      </c>
      <c r="E15" s="69">
        <v>5</v>
      </c>
      <c r="F15" s="70">
        <v>4</v>
      </c>
      <c r="G15" s="71">
        <v>2</v>
      </c>
      <c r="H15" s="89">
        <f t="shared" si="1"/>
        <v>11</v>
      </c>
      <c r="I15" s="24" t="s">
        <v>62</v>
      </c>
      <c r="J15" s="24" t="s">
        <v>34</v>
      </c>
      <c r="K15" s="24" t="str">
        <f t="shared" si="2"/>
        <v>DE</v>
      </c>
      <c r="L15" s="85" t="str">
        <f>IF(J15=0,"",INDEX('League Schedule (2)'!$AA:$AA,MATCH('League Results (2)'!J15,'League Schedule (2)'!$AB:$AB,0)))</f>
        <v>St. Andrews 1</v>
      </c>
      <c r="M15" s="69">
        <v>1</v>
      </c>
      <c r="N15" s="70">
        <v>6</v>
      </c>
      <c r="O15" s="71">
        <v>3</v>
      </c>
      <c r="P15" s="89">
        <f t="shared" si="3"/>
        <v>10</v>
      </c>
      <c r="Q15" s="77" t="str">
        <f t="shared" si="4"/>
        <v>St. Andrews 1</v>
      </c>
      <c r="V15" s="63">
        <f>V14</f>
        <v>3</v>
      </c>
      <c r="W15" s="63">
        <f>V14</f>
        <v>3</v>
      </c>
      <c r="X15" s="63">
        <f>V14</f>
        <v>3</v>
      </c>
      <c r="Y15" s="63">
        <f>Y14</f>
        <v>0</v>
      </c>
      <c r="Z15" s="63">
        <f>Y14</f>
        <v>0</v>
      </c>
      <c r="AA15" s="63">
        <f>Y14</f>
        <v>0</v>
      </c>
      <c r="AB15" s="63">
        <f>AB14</f>
        <v>2</v>
      </c>
      <c r="AC15" s="63">
        <f>AB14</f>
        <v>2</v>
      </c>
      <c r="AD15" s="63">
        <f>AB14</f>
        <v>2</v>
      </c>
      <c r="AE15" s="63">
        <f>AE14</f>
        <v>1</v>
      </c>
      <c r="AF15" s="63">
        <f>AE14</f>
        <v>1</v>
      </c>
      <c r="AG15" s="63">
        <f>AE14</f>
        <v>1</v>
      </c>
      <c r="AH15" s="63">
        <f>AH14</f>
        <v>0</v>
      </c>
      <c r="AI15" s="63">
        <f>AH14</f>
        <v>0</v>
      </c>
      <c r="AJ15" s="63">
        <f>AH14</f>
        <v>0</v>
      </c>
      <c r="AS15" s="33">
        <v>2</v>
      </c>
      <c r="AT15" s="150" t="s">
        <v>53</v>
      </c>
      <c r="AU15" s="19" t="e">
        <f t="shared" ref="AU15:AU17" si="26">VLOOKUP(AS15,S$36:AO$45,2,0)</f>
        <v>#N/A</v>
      </c>
      <c r="AV15" s="27"/>
      <c r="AW15" s="146"/>
      <c r="AX15" s="19" t="e">
        <f t="shared" si="20"/>
        <v>#N/A</v>
      </c>
    </row>
    <row r="16" spans="1:50" x14ac:dyDescent="0.25">
      <c r="A16" s="76">
        <v>14</v>
      </c>
      <c r="B16" s="24" t="s">
        <v>48</v>
      </c>
      <c r="C16" s="24" t="str">
        <f t="shared" si="0"/>
        <v>JI</v>
      </c>
      <c r="D16" s="85" t="str">
        <f>IF(B16=0,"",INDEX('League Schedule (2)'!AA:AA,MATCH('League Results (2)'!B16,'League Schedule (2)'!AB:AB,0)))</f>
        <v>Aberdeen 1</v>
      </c>
      <c r="E16" s="69">
        <v>3</v>
      </c>
      <c r="F16" s="70">
        <v>4</v>
      </c>
      <c r="G16" s="71">
        <v>1</v>
      </c>
      <c r="H16" s="89">
        <f t="shared" si="1"/>
        <v>8</v>
      </c>
      <c r="I16" s="24" t="s">
        <v>62</v>
      </c>
      <c r="J16" s="24" t="s">
        <v>47</v>
      </c>
      <c r="K16" s="24" t="str">
        <f t="shared" si="2"/>
        <v>IJ</v>
      </c>
      <c r="L16" s="85" t="str">
        <f>IF(J16=0,"",INDEX('League Schedule (2)'!$AA:$AA,MATCH('League Results (2)'!J16,'League Schedule (2)'!$AB:$AB,0)))</f>
        <v>Strathclyde 2</v>
      </c>
      <c r="M16" s="69">
        <v>2</v>
      </c>
      <c r="N16" s="70">
        <v>6</v>
      </c>
      <c r="O16" s="71">
        <v>6</v>
      </c>
      <c r="P16" s="89">
        <f t="shared" si="3"/>
        <v>14</v>
      </c>
      <c r="Q16" s="77" t="str">
        <f t="shared" si="4"/>
        <v>Aberdeen 1</v>
      </c>
      <c r="AS16" s="33">
        <v>3</v>
      </c>
      <c r="AT16" s="150"/>
      <c r="AU16" s="19" t="e">
        <f t="shared" si="26"/>
        <v>#N/A</v>
      </c>
      <c r="AV16" s="27"/>
      <c r="AW16" s="146"/>
      <c r="AX16" s="19" t="e">
        <f t="shared" si="20"/>
        <v>#N/A</v>
      </c>
    </row>
    <row r="17" spans="1:50" x14ac:dyDescent="0.25">
      <c r="A17" s="76">
        <v>15</v>
      </c>
      <c r="B17" s="24" t="s">
        <v>38</v>
      </c>
      <c r="C17" s="24" t="str">
        <f t="shared" si="0"/>
        <v>NK</v>
      </c>
      <c r="D17" s="85" t="str">
        <f>IF(B17=0,"",INDEX('League Schedule (2)'!AA:AA,MATCH('League Results (2)'!B17,'League Schedule (2)'!AB:AB,0)))</f>
        <v>Aberdeen 2</v>
      </c>
      <c r="E17" s="69"/>
      <c r="F17" s="70"/>
      <c r="G17" s="71"/>
      <c r="H17" s="89">
        <f t="shared" si="1"/>
        <v>0</v>
      </c>
      <c r="I17" s="24" t="s">
        <v>62</v>
      </c>
      <c r="J17" s="24" t="s">
        <v>35</v>
      </c>
      <c r="K17" s="24" t="str">
        <f t="shared" si="2"/>
        <v>KN</v>
      </c>
      <c r="L17" s="85" t="str">
        <f>IF(J17=0,"",INDEX('League Schedule (2)'!$AA:$AA,MATCH('League Results (2)'!J17,'League Schedule (2)'!$AB:$AB,0)))</f>
        <v>UHI 1</v>
      </c>
      <c r="M17" s="69"/>
      <c r="N17" s="70"/>
      <c r="O17" s="71"/>
      <c r="P17" s="89">
        <f t="shared" si="3"/>
        <v>0</v>
      </c>
      <c r="Q17" s="77" t="str">
        <f t="shared" si="4"/>
        <v xml:space="preserve"> </v>
      </c>
      <c r="T17" s="23" t="s">
        <v>59</v>
      </c>
      <c r="AS17" s="33">
        <v>4</v>
      </c>
      <c r="AT17" s="156" t="s">
        <v>115</v>
      </c>
      <c r="AU17" s="19" t="e">
        <f t="shared" si="26"/>
        <v>#N/A</v>
      </c>
      <c r="AV17" s="28"/>
      <c r="AW17" s="146"/>
      <c r="AX17" s="19" t="e">
        <f t="shared" si="20"/>
        <v>#N/A</v>
      </c>
    </row>
    <row r="18" spans="1:50" ht="17.25" customHeight="1" x14ac:dyDescent="0.25">
      <c r="A18" s="76">
        <v>16</v>
      </c>
      <c r="B18" s="24" t="s">
        <v>46</v>
      </c>
      <c r="C18" s="24" t="str">
        <f t="shared" si="0"/>
        <v>RO</v>
      </c>
      <c r="D18" s="85" t="str">
        <f>IF(B18=0,"",INDEX('League Schedule (2)'!AA:AA,MATCH('League Results (2)'!B18,'League Schedule (2)'!AB:AB,0)))</f>
        <v>Dundee 2</v>
      </c>
      <c r="E18" s="69"/>
      <c r="F18" s="70"/>
      <c r="G18" s="71"/>
      <c r="H18" s="89">
        <f t="shared" si="1"/>
        <v>0</v>
      </c>
      <c r="I18" s="24" t="s">
        <v>62</v>
      </c>
      <c r="J18" s="24" t="s">
        <v>41</v>
      </c>
      <c r="K18" s="24" t="str">
        <f t="shared" si="2"/>
        <v>OR</v>
      </c>
      <c r="L18" s="85" t="str">
        <f>IF(J18=0,"",INDEX('League Schedule (2)'!$AA:$AA,MATCH('League Results (2)'!J18,'League Schedule (2)'!$AB:$AB,0)))</f>
        <v xml:space="preserve"> </v>
      </c>
      <c r="M18" s="69"/>
      <c r="N18" s="70"/>
      <c r="O18" s="71"/>
      <c r="P18" s="89">
        <f t="shared" si="3"/>
        <v>0</v>
      </c>
      <c r="Q18" s="77" t="str">
        <f t="shared" si="4"/>
        <v xml:space="preserve"> </v>
      </c>
      <c r="U18" s="101"/>
      <c r="V18" s="131" t="s">
        <v>40</v>
      </c>
      <c r="W18" s="131"/>
      <c r="X18" s="131"/>
      <c r="Y18" s="131" t="s">
        <v>43</v>
      </c>
      <c r="Z18" s="131"/>
      <c r="AA18" s="131"/>
      <c r="AB18" s="131" t="s">
        <v>44</v>
      </c>
      <c r="AC18" s="131"/>
      <c r="AD18" s="131"/>
      <c r="AE18" s="131" t="s">
        <v>47</v>
      </c>
      <c r="AF18" s="131"/>
      <c r="AG18" s="131"/>
      <c r="AH18" s="131" t="s">
        <v>48</v>
      </c>
      <c r="AI18" s="131"/>
      <c r="AJ18" s="131"/>
      <c r="AS18" s="33">
        <v>1</v>
      </c>
      <c r="AT18" s="156"/>
      <c r="AU18" s="19" t="e">
        <f>VLOOKUP(AS18,S$51:AO$60,2,0)</f>
        <v>#N/A</v>
      </c>
      <c r="AV18" s="25" t="str">
        <f>Q43</f>
        <v>Aberdeen 2</v>
      </c>
      <c r="AW18" s="146"/>
      <c r="AX18" s="19" t="str">
        <f>AV18</f>
        <v>Aberdeen 2</v>
      </c>
    </row>
    <row r="19" spans="1:50" ht="17.25" customHeight="1" x14ac:dyDescent="0.25">
      <c r="A19" s="76">
        <v>17</v>
      </c>
      <c r="B19" s="24" t="s">
        <v>39</v>
      </c>
      <c r="C19" s="24" t="str">
        <f t="shared" si="0"/>
        <v>EA</v>
      </c>
      <c r="D19" s="85" t="str">
        <f>IF(B19=0,"",INDEX('League Schedule (2)'!AA:AA,MATCH('League Results (2)'!B19,'League Schedule (2)'!AB:AB,0)))</f>
        <v>Glasgow 1</v>
      </c>
      <c r="E19" s="69">
        <v>5</v>
      </c>
      <c r="F19" s="70">
        <v>6</v>
      </c>
      <c r="G19" s="71">
        <v>4</v>
      </c>
      <c r="H19" s="89">
        <f t="shared" si="1"/>
        <v>15</v>
      </c>
      <c r="I19" s="24" t="s">
        <v>62</v>
      </c>
      <c r="J19" s="24" t="s">
        <v>26</v>
      </c>
      <c r="K19" s="24" t="str">
        <f t="shared" si="2"/>
        <v>AE</v>
      </c>
      <c r="L19" s="85" t="str">
        <f>IF(J19=0,"",INDEX('League Schedule (2)'!$AA:$AA,MATCH('League Results (2)'!J19,'League Schedule (2)'!$AB:$AB,0)))</f>
        <v>Strathclyde 1</v>
      </c>
      <c r="M19" s="69">
        <v>2</v>
      </c>
      <c r="N19" s="70">
        <v>3</v>
      </c>
      <c r="O19" s="71">
        <v>1</v>
      </c>
      <c r="P19" s="89">
        <f t="shared" si="3"/>
        <v>6</v>
      </c>
      <c r="Q19" s="77" t="str">
        <f t="shared" si="4"/>
        <v>Strathclyde 1</v>
      </c>
      <c r="T19" s="19" t="s">
        <v>51</v>
      </c>
      <c r="U19" s="38"/>
      <c r="V19" s="132" t="str">
        <f>T20</f>
        <v>St. Andrews 2</v>
      </c>
      <c r="W19" s="133"/>
      <c r="X19" s="134"/>
      <c r="Y19" s="132" t="str">
        <f>T22</f>
        <v>Strathclyde 3</v>
      </c>
      <c r="Z19" s="133"/>
      <c r="AA19" s="134"/>
      <c r="AB19" s="132" t="str">
        <f>T24</f>
        <v>Glasgow 2</v>
      </c>
      <c r="AC19" s="133"/>
      <c r="AD19" s="134"/>
      <c r="AE19" s="132" t="str">
        <f>T26</f>
        <v>Strathclyde 2</v>
      </c>
      <c r="AF19" s="133"/>
      <c r="AG19" s="134"/>
      <c r="AH19" s="132" t="str">
        <f>T28</f>
        <v>Aberdeen 1</v>
      </c>
      <c r="AI19" s="133"/>
      <c r="AJ19" s="134"/>
      <c r="AK19" s="29" t="s">
        <v>56</v>
      </c>
      <c r="AL19" s="30" t="s">
        <v>61</v>
      </c>
      <c r="AM19" s="31" t="s">
        <v>57</v>
      </c>
      <c r="AN19" s="50" t="s">
        <v>99</v>
      </c>
      <c r="AO19" s="50" t="s">
        <v>101</v>
      </c>
      <c r="AP19" s="31" t="s">
        <v>100</v>
      </c>
      <c r="AQ19" s="52" t="s">
        <v>50</v>
      </c>
      <c r="AR19" s="65"/>
      <c r="AS19" s="33">
        <v>2</v>
      </c>
      <c r="AT19" s="155" t="s">
        <v>55</v>
      </c>
      <c r="AU19" s="19" t="e">
        <f>VLOOKUP(AS19,S$52:AO$61,2,0)</f>
        <v>#N/A</v>
      </c>
      <c r="AV19" s="25" t="e">
        <f>IF(AU18=AV18, AU19, AU18)</f>
        <v>#N/A</v>
      </c>
      <c r="AW19" s="147" t="s">
        <v>55</v>
      </c>
      <c r="AX19" s="19" t="e">
        <f>AV19</f>
        <v>#N/A</v>
      </c>
    </row>
    <row r="20" spans="1:50" x14ac:dyDescent="0.25">
      <c r="A20" s="76">
        <v>18</v>
      </c>
      <c r="B20" s="24" t="s">
        <v>48</v>
      </c>
      <c r="C20" s="24" t="str">
        <f t="shared" si="0"/>
        <v>JF</v>
      </c>
      <c r="D20" s="85" t="str">
        <f>IF(B20=0,"",INDEX('League Schedule (2)'!AA:AA,MATCH('League Results (2)'!B20,'League Schedule (2)'!AB:AB,0)))</f>
        <v>Aberdeen 1</v>
      </c>
      <c r="E20" s="69">
        <v>2</v>
      </c>
      <c r="F20" s="70">
        <v>6</v>
      </c>
      <c r="G20" s="71">
        <v>1</v>
      </c>
      <c r="H20" s="89">
        <f t="shared" si="1"/>
        <v>9</v>
      </c>
      <c r="I20" s="24" t="s">
        <v>62</v>
      </c>
      <c r="J20" s="24" t="s">
        <v>40</v>
      </c>
      <c r="K20" s="24" t="str">
        <f t="shared" si="2"/>
        <v>FJ</v>
      </c>
      <c r="L20" s="85" t="str">
        <f>IF(J20=0,"",INDEX('League Schedule (2)'!$AA:$AA,MATCH('League Results (2)'!J20,'League Schedule (2)'!$AB:$AB,0)))</f>
        <v>St. Andrews 2</v>
      </c>
      <c r="M20" s="69">
        <v>4</v>
      </c>
      <c r="N20" s="70">
        <v>3</v>
      </c>
      <c r="O20" s="71">
        <v>5</v>
      </c>
      <c r="P20" s="89">
        <f t="shared" si="3"/>
        <v>12</v>
      </c>
      <c r="Q20" s="77" t="str">
        <f t="shared" si="4"/>
        <v>Aberdeen 1</v>
      </c>
      <c r="S20" s="119">
        <f>AQ20</f>
        <v>3</v>
      </c>
      <c r="T20" s="138" t="str">
        <f>VLOOKUP(U20,'League Schedule (2)'!$T$4:$U$22,2,0)</f>
        <v>St. Andrews 2</v>
      </c>
      <c r="U20" s="54" t="s">
        <v>40</v>
      </c>
      <c r="V20" s="99"/>
      <c r="W20" s="100"/>
      <c r="X20" s="100"/>
      <c r="Y20" s="140">
        <f>IF(Y21&gt;0, IF(SUM(Y21:AA21)&lt;=10, 1, 0), " ")</f>
        <v>1</v>
      </c>
      <c r="Z20" s="141"/>
      <c r="AA20" s="141"/>
      <c r="AB20" s="140" t="str">
        <f t="shared" ref="AB20" si="27">IF(AB21&gt;0, IF(SUM(AB21:AD21)&lt;=10, 1, 0), " ")</f>
        <v xml:space="preserve"> </v>
      </c>
      <c r="AC20" s="141"/>
      <c r="AD20" s="141"/>
      <c r="AE20" s="140" t="str">
        <f t="shared" ref="AE20" si="28">IF(AE21&gt;0, IF(SUM(AE21:AG21)&lt;=10, 1, 0), " ")</f>
        <v xml:space="preserve"> </v>
      </c>
      <c r="AF20" s="141"/>
      <c r="AG20" s="141"/>
      <c r="AH20" s="140">
        <f t="shared" ref="AH20" si="29">IF(AH21&gt;0, IF(SUM(AH21:AJ21)&lt;=10, 1, 0), " ")</f>
        <v>0</v>
      </c>
      <c r="AI20" s="141"/>
      <c r="AJ20" s="141"/>
      <c r="AK20" s="22">
        <f>SUM(V20:AJ20)</f>
        <v>1</v>
      </c>
      <c r="AL20" s="21"/>
      <c r="AM20" s="32">
        <f>AK20/(COUNTIF(V20:AJ20,0)+COUNTIF(V20:AJ20, 1))</f>
        <v>0.5</v>
      </c>
      <c r="AN20" s="49">
        <f>SUMIF(V$30:AJ$30, AK20,V20:AJ20)</f>
        <v>1</v>
      </c>
      <c r="AO20" s="49">
        <f>SUMIF(V$15:AJ$15, AK20,V21:AJ21)</f>
        <v>0</v>
      </c>
      <c r="AP20" s="51">
        <f>AM20+(0.0001*AN20)-(0.0000001*AO20)-(0.00000000001*AL21)</f>
        <v>0.50009999979999997</v>
      </c>
      <c r="AQ20" s="135">
        <f>RANK(AP20, AP$20:AP$29)</f>
        <v>3</v>
      </c>
      <c r="AR20" s="37"/>
      <c r="AS20" s="33">
        <v>3</v>
      </c>
      <c r="AT20" s="155"/>
      <c r="AU20" s="19" t="e">
        <f t="shared" ref="AU20:AU21" si="30">VLOOKUP(AS20,S$52:AO$61,2,0)</f>
        <v>#N/A</v>
      </c>
      <c r="AV20" s="26"/>
      <c r="AW20" s="147"/>
      <c r="AX20" s="19" t="e">
        <f>AU20</f>
        <v>#N/A</v>
      </c>
    </row>
    <row r="21" spans="1:50" x14ac:dyDescent="0.25">
      <c r="A21" s="76">
        <v>19</v>
      </c>
      <c r="B21" s="24" t="s">
        <v>38</v>
      </c>
      <c r="C21" s="24" t="str">
        <f t="shared" si="0"/>
        <v>NL</v>
      </c>
      <c r="D21" s="85" t="str">
        <f>IF(B21=0,"",INDEX('League Schedule (2)'!AA:AA,MATCH('League Results (2)'!B21,'League Schedule (2)'!AB:AB,0)))</f>
        <v>Aberdeen 2</v>
      </c>
      <c r="E21" s="69"/>
      <c r="F21" s="70"/>
      <c r="G21" s="71"/>
      <c r="H21" s="89">
        <f t="shared" si="1"/>
        <v>0</v>
      </c>
      <c r="I21" s="24" t="s">
        <v>62</v>
      </c>
      <c r="J21" s="24" t="s">
        <v>36</v>
      </c>
      <c r="K21" s="24" t="str">
        <f t="shared" si="2"/>
        <v>LN</v>
      </c>
      <c r="L21" s="85" t="str">
        <f>IF(J21=0,"",INDEX('League Schedule (2)'!$AA:$AA,MATCH('League Results (2)'!J21,'League Schedule (2)'!$AB:$AB,0)))</f>
        <v>Edinburgh 3</v>
      </c>
      <c r="M21" s="69"/>
      <c r="N21" s="70"/>
      <c r="O21" s="71"/>
      <c r="P21" s="89">
        <f t="shared" si="3"/>
        <v>0</v>
      </c>
      <c r="Q21" s="77" t="str">
        <f t="shared" si="4"/>
        <v xml:space="preserve"> </v>
      </c>
      <c r="S21" s="119"/>
      <c r="T21" s="139"/>
      <c r="U21" s="55"/>
      <c r="V21" s="56"/>
      <c r="W21" s="57"/>
      <c r="X21" s="58"/>
      <c r="Y21" s="66">
        <f>IF(ISNA(VLOOKUP(CONCATENATE($U20, Y$18), $C$3:$G$92, 3, 0)), VLOOKUP(CONCATENATE($U20, Y$18), $K$3:$O$92, 3, 0), VLOOKUP(CONCATENATE($U20, Y$18), $C$3:$G$92, 3, 0))</f>
        <v>2</v>
      </c>
      <c r="Z21" s="67">
        <f>IF(ISNA(VLOOKUP(CONCATENATE($U20, Y$18), $C$3:$G$92, 4, 0)), VLOOKUP(CONCATENATE($U20, Y$18), $K$3:$O$92, 4,0), VLOOKUP(CONCATENATE($U20, Y$18), $C$3:$G$92, 4, 0))</f>
        <v>5</v>
      </c>
      <c r="AA21" s="68">
        <f>IF(ISNA(VLOOKUP(CONCATENATE($U20, Y$18), $C$3:$G$92, 5,0)), VLOOKUP(CONCATENATE($U20, Y$18), $K$3:$O$92, 5,0), VLOOKUP(CONCATENATE($U20, Y$18), $C$3:$G$92,5, 0))</f>
        <v>1</v>
      </c>
      <c r="AB21" s="66">
        <f>IF(ISNA(VLOOKUP(CONCATENATE($U20, AB$18), $C$3:$G$92, 3, 0)), VLOOKUP(CONCATENATE($U20, AB$18), $K$3:$O$92, 3, 0), VLOOKUP(CONCATENATE($U20, AB$18), $C$3:$G$92, 3, 0))</f>
        <v>0</v>
      </c>
      <c r="AC21" s="67">
        <f>IF(ISNA(VLOOKUP(CONCATENATE($U20, AB$18), $C$3:$G$92, 4, 0)), VLOOKUP(CONCATENATE($U20, AB$18), $K$3:$O$92, 4,0), VLOOKUP(CONCATENATE($U20, AB$18), $C$3:$G$92, 4, 0))</f>
        <v>0</v>
      </c>
      <c r="AD21" s="68">
        <f>IF(ISNA(VLOOKUP(CONCATENATE($U20, AB$18), $C$3:$G$92, 5,0)), VLOOKUP(CONCATENATE($U20, AB$18), $K$3:$O$92, 5,0), VLOOKUP(CONCATENATE($U20, AB$18), $C$3:$G$92,5, 0))</f>
        <v>0</v>
      </c>
      <c r="AE21" s="66">
        <f>IF(ISNA(VLOOKUP(CONCATENATE($U20, AE$18), $C$3:$G$92, 3, 0)), VLOOKUP(CONCATENATE($U20, AE$18), $K$3:$O$92, 3, 0), VLOOKUP(CONCATENATE($U20, AE$18), $C$3:$G$92, 3, 0))</f>
        <v>0</v>
      </c>
      <c r="AF21" s="67">
        <f>IF(ISNA(VLOOKUP(CONCATENATE($U20, AE$18), $C$3:$G$92, 4, 0)), VLOOKUP(CONCATENATE($U20, AE$18), $K$3:$O$92, 4,0), VLOOKUP(CONCATENATE($U20, AE$18), $C$3:$G$92, 4, 0))</f>
        <v>0</v>
      </c>
      <c r="AG21" s="68">
        <f>IF(ISNA(VLOOKUP(CONCATENATE($U20, AE$18), $C$3:$G$92, 5,0)), VLOOKUP(CONCATENATE($U20, AE$18), $K$3:$O$92, 5,0), VLOOKUP(CONCATENATE($U20, AE$18), $C$3:$G$92,5, 0))</f>
        <v>0</v>
      </c>
      <c r="AH21" s="66">
        <f>IF(ISNA(VLOOKUP(CONCATENATE($U20, AH$18), $C$3:$G$92, 3, 0)), VLOOKUP(CONCATENATE($U20, AH$18), $K$3:$O$92, 3, 0), VLOOKUP(CONCATENATE($U20, AH$18), $C$3:$G$92, 3, 0))</f>
        <v>4</v>
      </c>
      <c r="AI21" s="67">
        <f>IF(ISNA(VLOOKUP(CONCATENATE($U20, AH$18), $C$3:$G$92, 4, 0)), VLOOKUP(CONCATENATE($U20, AH$18), $K$3:$O$92, 4,0), VLOOKUP(CONCATENATE($U20, AH$18), $C$3:$G$92, 4, 0))</f>
        <v>3</v>
      </c>
      <c r="AJ21" s="68">
        <f>IF(ISNA(VLOOKUP(CONCATENATE($U20, AH$18), $C$3:$G$92, 5,0)), VLOOKUP(CONCATENATE($U20, AH$18), $K$3:$O$92, 5,0), VLOOKUP(CONCATENATE($U20, AH$18), $C$3:$G$92,5, 0))</f>
        <v>5</v>
      </c>
      <c r="AK21" s="22"/>
      <c r="AL21" s="21">
        <f>SUM(V21:AJ21)</f>
        <v>20</v>
      </c>
      <c r="AM21" s="32"/>
      <c r="AN21" s="49"/>
      <c r="AO21" s="49"/>
      <c r="AP21" s="51"/>
      <c r="AQ21" s="136"/>
      <c r="AR21" s="37"/>
      <c r="AS21" s="33">
        <v>4</v>
      </c>
      <c r="AT21" s="155"/>
      <c r="AU21" s="19" t="e">
        <f t="shared" si="30"/>
        <v>#N/A</v>
      </c>
      <c r="AV21" s="27"/>
      <c r="AW21" s="147"/>
      <c r="AX21" s="19" t="e">
        <f>AU21</f>
        <v>#N/A</v>
      </c>
    </row>
    <row r="22" spans="1:50" x14ac:dyDescent="0.25">
      <c r="A22" s="76">
        <v>20</v>
      </c>
      <c r="B22" s="24" t="s">
        <v>46</v>
      </c>
      <c r="C22" s="24" t="str">
        <f t="shared" si="0"/>
        <v>RP</v>
      </c>
      <c r="D22" s="85" t="str">
        <f>IF(B22=0,"",INDEX('League Schedule (2)'!AA:AA,MATCH('League Results (2)'!B22,'League Schedule (2)'!AB:AB,0)))</f>
        <v>Dundee 2</v>
      </c>
      <c r="E22" s="69"/>
      <c r="F22" s="70"/>
      <c r="G22" s="71"/>
      <c r="H22" s="89">
        <f t="shared" si="1"/>
        <v>0</v>
      </c>
      <c r="I22" s="24" t="s">
        <v>62</v>
      </c>
      <c r="J22" s="24" t="s">
        <v>42</v>
      </c>
      <c r="K22" s="24" t="str">
        <f t="shared" si="2"/>
        <v>PR</v>
      </c>
      <c r="L22" s="85" t="str">
        <f>IF(J22=0,"",INDEX('League Schedule (2)'!$AA:$AA,MATCH('League Results (2)'!J22,'League Schedule (2)'!$AB:$AB,0)))</f>
        <v>Dundee 1</v>
      </c>
      <c r="M22" s="69"/>
      <c r="N22" s="70"/>
      <c r="O22" s="71"/>
      <c r="P22" s="89">
        <f t="shared" si="3"/>
        <v>0</v>
      </c>
      <c r="Q22" s="77" t="str">
        <f t="shared" si="4"/>
        <v xml:space="preserve"> </v>
      </c>
      <c r="S22" s="119">
        <f t="shared" ref="S22" si="31">AQ22</f>
        <v>2</v>
      </c>
      <c r="T22" s="138" t="str">
        <f>VLOOKUP(U22,'League Schedule (2)'!$T$4:$U$22,2,0)</f>
        <v>Strathclyde 3</v>
      </c>
      <c r="U22" s="54" t="s">
        <v>43</v>
      </c>
      <c r="V22" s="140">
        <f>IF(V23&gt;0, IF(SUM(V23:X23)&lt;=10, 1, 0), " ")</f>
        <v>0</v>
      </c>
      <c r="W22" s="141"/>
      <c r="X22" s="141"/>
      <c r="Y22" s="45"/>
      <c r="Z22" s="46"/>
      <c r="AA22" s="46"/>
      <c r="AB22" s="140">
        <f>IF(AB23&gt;0, IF(SUM(AB23:AD23)&lt;=10, 1, 0), " ")</f>
        <v>1</v>
      </c>
      <c r="AC22" s="141"/>
      <c r="AD22" s="141"/>
      <c r="AE22" s="140" t="str">
        <f t="shared" ref="AE22" si="32">IF(AE23&gt;0, IF(SUM(AE23:AG23)&lt;=10, 1, 0), " ")</f>
        <v xml:space="preserve"> </v>
      </c>
      <c r="AF22" s="141"/>
      <c r="AG22" s="141"/>
      <c r="AH22" s="140" t="str">
        <f t="shared" ref="AH22" si="33">IF(AH23&gt;0, IF(SUM(AH23:AJ23)&lt;=10, 1, 0), " ")</f>
        <v xml:space="preserve"> </v>
      </c>
      <c r="AI22" s="141"/>
      <c r="AJ22" s="141"/>
      <c r="AK22" s="22">
        <f t="shared" ref="AK22" si="34">SUM(V22:AJ22)</f>
        <v>1</v>
      </c>
      <c r="AL22" s="21"/>
      <c r="AM22" s="32">
        <f>AK22/(COUNTIF(V22:AJ22,0)+COUNTIF(V22:AJ22, 1))</f>
        <v>0.5</v>
      </c>
      <c r="AN22" s="49">
        <f>SUMIF(V$30:AJ$30, AK22,V22:AJ22)</f>
        <v>1</v>
      </c>
      <c r="AO22" s="49">
        <f>SUMIF(V$15:AJ$15, AK22,V23:AJ23)</f>
        <v>0</v>
      </c>
      <c r="AP22" s="51">
        <f>AM22+(0.0001*AN22)-(0.0000001*AO22)-(0.00000000001*AL23)</f>
        <v>0.50009999980999997</v>
      </c>
      <c r="AQ22" s="135">
        <f t="shared" ref="AQ22" si="35">RANK(AP22, AP$20:AP$29)</f>
        <v>2</v>
      </c>
      <c r="AR22" s="37"/>
      <c r="AS22" s="33"/>
      <c r="AT22" s="108"/>
      <c r="AV22" s="27"/>
      <c r="AW22" s="147"/>
      <c r="AX22" s="19">
        <f>AU22</f>
        <v>0</v>
      </c>
    </row>
    <row r="23" spans="1:50" x14ac:dyDescent="0.25">
      <c r="A23" s="76">
        <v>21</v>
      </c>
      <c r="B23" s="24" t="s">
        <v>33</v>
      </c>
      <c r="C23" s="24" t="str">
        <f t="shared" si="0"/>
        <v>CA</v>
      </c>
      <c r="D23" s="85" t="str">
        <f>IF(B23=0,"",INDEX('League Schedule (2)'!AA:AA,MATCH('League Results (2)'!B23,'League Schedule (2)'!AB:AB,0)))</f>
        <v>Edinburgh 1</v>
      </c>
      <c r="E23" s="69">
        <v>2</v>
      </c>
      <c r="F23" s="70">
        <v>12</v>
      </c>
      <c r="G23" s="71">
        <v>1</v>
      </c>
      <c r="H23" s="89">
        <f t="shared" si="1"/>
        <v>15</v>
      </c>
      <c r="I23" s="24" t="s">
        <v>62</v>
      </c>
      <c r="J23" s="24" t="s">
        <v>26</v>
      </c>
      <c r="K23" s="24" t="str">
        <f t="shared" si="2"/>
        <v>AC</v>
      </c>
      <c r="L23" s="85" t="str">
        <f>IF(J23=0,"",INDEX('League Schedule (2)'!$AA:$AA,MATCH('League Results (2)'!J23,'League Schedule (2)'!$AB:$AB,0)))</f>
        <v>Strathclyde 1</v>
      </c>
      <c r="M23" s="69">
        <v>3</v>
      </c>
      <c r="N23" s="70">
        <v>5</v>
      </c>
      <c r="O23" s="71">
        <v>4</v>
      </c>
      <c r="P23" s="89">
        <f t="shared" si="3"/>
        <v>12</v>
      </c>
      <c r="Q23" s="77" t="str">
        <f t="shared" si="4"/>
        <v>Strathclyde 1</v>
      </c>
      <c r="R23" s="19" t="s">
        <v>129</v>
      </c>
      <c r="S23" s="119"/>
      <c r="T23" s="139"/>
      <c r="U23" s="55"/>
      <c r="V23" s="66">
        <f>IF(ISNA(VLOOKUP(CONCATENATE($U22, V$18), $C$3:$G$92, 3, 0)), VLOOKUP(CONCATENATE($U22, V$18), $K$3:$O$92, 3, 0), VLOOKUP(CONCATENATE($U22, V$18), $C$3:$G$92, 3, 0))</f>
        <v>3</v>
      </c>
      <c r="W23" s="67">
        <f>IF(ISNA(VLOOKUP(CONCATENATE($U22, V$18), $C$3:$G$92, 4, 0)), VLOOKUP(CONCATENATE($U22, V$18), $K$3:$O$92, 4,0), VLOOKUP(CONCATENATE($U22, V$18), $C$3:$G$92, 4, 0))</f>
        <v>4</v>
      </c>
      <c r="X23" s="68">
        <f>IF(ISNA(VLOOKUP(CONCATENATE($U22, V$18), $C$3:$G$92, 5,0)), VLOOKUP(CONCATENATE($U22, V$18), $K$3:$O$92, 5,0), VLOOKUP(CONCATENATE($U22, V$18), $C$3:$G$92,5, 0))</f>
        <v>6</v>
      </c>
      <c r="Y23" s="56"/>
      <c r="Z23" s="57"/>
      <c r="AA23" s="58"/>
      <c r="AB23" s="66">
        <f>IF(ISNA(VLOOKUP(CONCATENATE($U22, AB$18), $C$3:$G$92, 3, 0)), VLOOKUP(CONCATENATE($U22, AB$18), $K$3:$O$92, 3, 0), VLOOKUP(CONCATENATE($U22, AB$18), $C$3:$G$92, 3, 0))</f>
        <v>1</v>
      </c>
      <c r="AC23" s="67">
        <f>IF(ISNA(VLOOKUP(CONCATENATE($U22, AB$18), $C$3:$G$92, 4, 0)), VLOOKUP(CONCATENATE($U22, AB$18), $K$3:$O$92, 4,0), VLOOKUP(CONCATENATE($U22, AB$18), $C$3:$G$92, 4, 0))</f>
        <v>2</v>
      </c>
      <c r="AD23" s="68">
        <f>IF(ISNA(VLOOKUP(CONCATENATE($U22, AB$18), $C$3:$G$92, 5,0)), VLOOKUP(CONCATENATE($U22, AB$18), $K$3:$O$92, 5,0), VLOOKUP(CONCATENATE($U22, AB$18), $C$3:$G$92,5, 0))</f>
        <v>3</v>
      </c>
      <c r="AE23" s="66">
        <f>IF(ISNA(VLOOKUP(CONCATENATE($U22, AE$18), $C$3:$G$92, 3, 0)), VLOOKUP(CONCATENATE($U22, AE$18), $K$3:$O$92, 3, 0), VLOOKUP(CONCATENATE($U22, AE$18), $C$3:$G$92, 3, 0))</f>
        <v>0</v>
      </c>
      <c r="AF23" s="67">
        <f>IF(ISNA(VLOOKUP(CONCATENATE($U22, AE$18), $C$3:$G$92, 4, 0)), VLOOKUP(CONCATENATE($U22, AE$18), $K$3:$O$92, 4,0), VLOOKUP(CONCATENATE($U22, AE$18), $C$3:$G$92, 4, 0))</f>
        <v>0</v>
      </c>
      <c r="AG23" s="68">
        <f>IF(ISNA(VLOOKUP(CONCATENATE($U22, AE$18), $C$3:$G$92, 5,0)), VLOOKUP(CONCATENATE($U22, AE$18), $K$3:$O$92, 5,0), VLOOKUP(CONCATENATE($U22, AE$18), $C$3:$G$92,5, 0))</f>
        <v>0</v>
      </c>
      <c r="AH23" s="66">
        <f>IF(ISNA(VLOOKUP(CONCATENATE($U22, AH$18), $C$3:$G$92, 3, 0)), VLOOKUP(CONCATENATE($U22, AH$18), $K$3:$O$92, 3, 0), VLOOKUP(CONCATENATE($U22, AH$18), $C$3:$G$92, 3, 0))</f>
        <v>0</v>
      </c>
      <c r="AI23" s="67">
        <f>IF(ISNA(VLOOKUP(CONCATENATE($U22, AH$18), $C$3:$G$92, 4, 0)), VLOOKUP(CONCATENATE($U22, AH$18), $K$3:$O$92, 4,0), VLOOKUP(CONCATENATE($U22, AH$18), $C$3:$G$92, 4, 0))</f>
        <v>0</v>
      </c>
      <c r="AJ23" s="68">
        <f>IF(ISNA(VLOOKUP(CONCATENATE($U22, AH$18), $C$3:$G$92, 5,0)), VLOOKUP(CONCATENATE($U22, AH$18), $K$3:$O$92, 5,0), VLOOKUP(CONCATENATE($U22, AH$18), $C$3:$G$92,5, 0))</f>
        <v>0</v>
      </c>
      <c r="AK23" s="22"/>
      <c r="AL23" s="21">
        <f>SUM(V23:AJ23)</f>
        <v>19</v>
      </c>
      <c r="AM23" s="32"/>
      <c r="AN23" s="49"/>
      <c r="AO23" s="49"/>
      <c r="AP23" s="51"/>
      <c r="AQ23" s="136"/>
      <c r="AR23" s="37"/>
    </row>
    <row r="24" spans="1:50" x14ac:dyDescent="0.25">
      <c r="A24" s="76">
        <v>22</v>
      </c>
      <c r="B24" s="24" t="s">
        <v>44</v>
      </c>
      <c r="C24" s="24" t="str">
        <f t="shared" si="0"/>
        <v>HF</v>
      </c>
      <c r="D24" s="85" t="str">
        <f>IF(B24=0,"",INDEX('League Schedule (2)'!AA:AA,MATCH('League Results (2)'!B24,'League Schedule (2)'!AB:AB,0)))</f>
        <v>Glasgow 2</v>
      </c>
      <c r="E24" s="69"/>
      <c r="F24" s="70"/>
      <c r="G24" s="71"/>
      <c r="H24" s="89">
        <f t="shared" si="1"/>
        <v>0</v>
      </c>
      <c r="I24" s="24" t="s">
        <v>62</v>
      </c>
      <c r="J24" s="24" t="s">
        <v>40</v>
      </c>
      <c r="K24" s="24" t="str">
        <f t="shared" si="2"/>
        <v>FH</v>
      </c>
      <c r="L24" s="85" t="str">
        <f>IF(J24=0,"",INDEX('League Schedule (2)'!$AA:$AA,MATCH('League Results (2)'!J24,'League Schedule (2)'!$AB:$AB,0)))</f>
        <v>St. Andrews 2</v>
      </c>
      <c r="M24" s="69"/>
      <c r="N24" s="70"/>
      <c r="O24" s="71"/>
      <c r="P24" s="89">
        <f t="shared" si="3"/>
        <v>0</v>
      </c>
      <c r="Q24" s="77" t="str">
        <f t="shared" si="4"/>
        <v xml:space="preserve"> </v>
      </c>
      <c r="S24" s="119">
        <f t="shared" ref="S24" si="36">AQ24</f>
        <v>4</v>
      </c>
      <c r="T24" s="138" t="str">
        <f>VLOOKUP(U24,'League Schedule (2)'!$T$4:$U$22,2,0)</f>
        <v>Glasgow 2</v>
      </c>
      <c r="U24" s="54" t="s">
        <v>44</v>
      </c>
      <c r="V24" s="140" t="str">
        <f>IF(V25&gt;0, IF(SUM(V25:X25)&lt;=10, 1, 0), " ")</f>
        <v xml:space="preserve"> </v>
      </c>
      <c r="W24" s="141"/>
      <c r="X24" s="141"/>
      <c r="Y24" s="140">
        <f>IF(Y25&gt;0, IF(SUM(Y25:AA25)&lt;=10, 1, 0), " ")</f>
        <v>0</v>
      </c>
      <c r="Z24" s="141"/>
      <c r="AA24" s="141"/>
      <c r="AB24" s="143"/>
      <c r="AC24" s="144"/>
      <c r="AD24" s="144"/>
      <c r="AE24" s="140">
        <f>IF(AE25&gt;0, IF(SUM(AE25:AG25)&lt;=10, 1, 0), " ")</f>
        <v>1</v>
      </c>
      <c r="AF24" s="141"/>
      <c r="AG24" s="141"/>
      <c r="AH24" s="140" t="str">
        <f t="shared" ref="AH24" si="37">IF(AH25&gt;0, IF(SUM(AH25:AJ25)&lt;=10, 1, 0), " ")</f>
        <v xml:space="preserve"> </v>
      </c>
      <c r="AI24" s="141"/>
      <c r="AJ24" s="141"/>
      <c r="AK24" s="22">
        <f t="shared" ref="AK24" si="38">SUM(V24:AJ24)</f>
        <v>1</v>
      </c>
      <c r="AL24" s="21"/>
      <c r="AM24" s="32">
        <f>AK24/(COUNTIF(V24:AJ24,0)+COUNTIF(V24:AJ24, 1))</f>
        <v>0.5</v>
      </c>
      <c r="AN24" s="49">
        <f>SUMIF(V$30:AJ$30, AK24,V24:AJ24)</f>
        <v>0</v>
      </c>
      <c r="AO24" s="49">
        <f>SUMIF(V$15:AJ$15, AK24,V25:AJ25)</f>
        <v>8</v>
      </c>
      <c r="AP24" s="51">
        <f>AM24+(0.0001*AN24)-(0.0000001*AO24)-(0.00000000001*AL25)</f>
        <v>0.49999919976999996</v>
      </c>
      <c r="AQ24" s="135">
        <f t="shared" ref="AQ24" si="39">RANK(AP24, AP$20:AP$29)</f>
        <v>4</v>
      </c>
      <c r="AR24" s="37"/>
    </row>
    <row r="25" spans="1:50" x14ac:dyDescent="0.25">
      <c r="A25" s="76">
        <v>23</v>
      </c>
      <c r="B25" s="24" t="s">
        <v>37</v>
      </c>
      <c r="C25" s="24" t="str">
        <f t="shared" si="0"/>
        <v>ML</v>
      </c>
      <c r="D25" s="85" t="str">
        <f>IF(B25=0,"",INDEX('League Schedule (2)'!AA:AA,MATCH('League Results (2)'!B25,'League Schedule (2)'!AB:AB,0)))</f>
        <v>St. Andrews 3</v>
      </c>
      <c r="E25" s="69"/>
      <c r="F25" s="70"/>
      <c r="G25" s="71"/>
      <c r="H25" s="89">
        <f t="shared" si="1"/>
        <v>0</v>
      </c>
      <c r="I25" s="24" t="s">
        <v>62</v>
      </c>
      <c r="J25" s="24" t="s">
        <v>36</v>
      </c>
      <c r="K25" s="24" t="str">
        <f t="shared" si="2"/>
        <v>LM</v>
      </c>
      <c r="L25" s="85" t="str">
        <f>IF(J25=0,"",INDEX('League Schedule (2)'!$AA:$AA,MATCH('League Results (2)'!J25,'League Schedule (2)'!$AB:$AB,0)))</f>
        <v>Edinburgh 3</v>
      </c>
      <c r="M25" s="69"/>
      <c r="N25" s="70"/>
      <c r="O25" s="71"/>
      <c r="P25" s="89">
        <f t="shared" si="3"/>
        <v>0</v>
      </c>
      <c r="Q25" s="77" t="str">
        <f t="shared" si="4"/>
        <v xml:space="preserve"> </v>
      </c>
      <c r="S25" s="119"/>
      <c r="T25" s="139"/>
      <c r="U25" s="55"/>
      <c r="V25" s="66">
        <f>IF(ISNA(VLOOKUP(CONCATENATE($U24, V$18), $C$3:$G$92, 3, 0)), VLOOKUP(CONCATENATE($U24, V$18), $K$3:$O$92, 3, 0), VLOOKUP(CONCATENATE($U24, V$18), $C$3:$G$92, 3, 0))</f>
        <v>0</v>
      </c>
      <c r="W25" s="67">
        <f>IF(ISNA(VLOOKUP(CONCATENATE($U24, V$18), $C$3:$G$92, 4, 0)), VLOOKUP(CONCATENATE($U24, V$18), $K$3:$O$92, 4,0), VLOOKUP(CONCATENATE($U24, V$18), $C$3:$G$92, 4, 0))</f>
        <v>0</v>
      </c>
      <c r="X25" s="68">
        <f>IF(ISNA(VLOOKUP(CONCATENATE($U24, V$18), $C$3:$G$92, 5,0)), VLOOKUP(CONCATENATE($U24, V$18), $K$3:$O$92, 5,0), VLOOKUP(CONCATENATE($U24, V$18), $C$3:$G$92,5, 0))</f>
        <v>0</v>
      </c>
      <c r="Y25" s="66">
        <f>IF(ISNA(VLOOKUP(CONCATENATE($U24, Y$18), $C$3:$G$92, 3, 0)), VLOOKUP(CONCATENATE($U24, Y$18), $K$3:$O$92, 3, 0), VLOOKUP(CONCATENATE($U24, Y$18), $C$3:$G$92, 3, 0))</f>
        <v>4</v>
      </c>
      <c r="Z25" s="67">
        <f>IF(ISNA(VLOOKUP(CONCATENATE($U24, Y$18), $C$3:$G$92, 4, 0)), VLOOKUP(CONCATENATE($U24, Y$18), $K$3:$O$92, 4,0), VLOOKUP(CONCATENATE($U24, Y$18), $C$3:$G$92, 4, 0))</f>
        <v>5</v>
      </c>
      <c r="AA25" s="68">
        <f>IF(ISNA(VLOOKUP(CONCATENATE($U24, Y$18), $C$3:$G$92, 5,0)), VLOOKUP(CONCATENATE($U24, Y$18), $K$3:$O$92, 5,0), VLOOKUP(CONCATENATE($U24, Y$18), $C$3:$G$92,5, 0))</f>
        <v>6</v>
      </c>
      <c r="AB25" s="56"/>
      <c r="AC25" s="57"/>
      <c r="AD25" s="58"/>
      <c r="AE25" s="66">
        <f>IF(ISNA(VLOOKUP(CONCATENATE($U24, AE$18), $C$3:$G$92, 3, 0)), VLOOKUP(CONCATENATE($U24, AE$18), $K$3:$O$92, 3, 0), VLOOKUP(CONCATENATE($U24, AE$18), $C$3:$G$92, 3, 0))</f>
        <v>1</v>
      </c>
      <c r="AF25" s="67">
        <f>IF(ISNA(VLOOKUP(CONCATENATE($U24, AE$18), $C$3:$G$92, 4, 0)), VLOOKUP(CONCATENATE($U24, AE$18), $K$3:$O$92, 4,0), VLOOKUP(CONCATENATE($U24, AE$18), $C$3:$G$92, 4, 0))</f>
        <v>2</v>
      </c>
      <c r="AG25" s="68">
        <f>IF(ISNA(VLOOKUP(CONCATENATE($U24, AE$18), $C$3:$G$92, 5,0)), VLOOKUP(CONCATENATE($U24, AE$18), $K$3:$O$92, 5,0), VLOOKUP(CONCATENATE($U24, AE$18), $C$3:$G$92,5, 0))</f>
        <v>5</v>
      </c>
      <c r="AH25" s="66">
        <f>IF(ISNA(VLOOKUP(CONCATENATE($U24, AH$18), $C$3:$G$92, 3, 0)), VLOOKUP(CONCATENATE($U24, AH$18), $K$3:$O$92, 3, 0), VLOOKUP(CONCATENATE($U24, AH$18), $C$3:$G$92, 3, 0))</f>
        <v>0</v>
      </c>
      <c r="AI25" s="67">
        <f>IF(ISNA(VLOOKUP(CONCATENATE($U24, AH$18), $C$3:$G$92, 4, 0)), VLOOKUP(CONCATENATE($U24, AH$18), $K$3:$O$92, 4,0), VLOOKUP(CONCATENATE($U24, AH$18), $C$3:$G$92, 4, 0))</f>
        <v>0</v>
      </c>
      <c r="AJ25" s="68">
        <f>IF(ISNA(VLOOKUP(CONCATENATE($U24, AH$18), $C$3:$G$92, 5,0)), VLOOKUP(CONCATENATE($U24, AH$18), $K$3:$O$92, 5,0), VLOOKUP(CONCATENATE($U24, AH$18), $C$3:$G$92,5, 0))</f>
        <v>0</v>
      </c>
      <c r="AK25" s="22"/>
      <c r="AL25" s="21">
        <f>SUM(V25:AJ25)</f>
        <v>23</v>
      </c>
      <c r="AM25" s="32"/>
      <c r="AN25" s="49"/>
      <c r="AO25" s="49"/>
      <c r="AP25" s="51"/>
      <c r="AQ25" s="136"/>
      <c r="AR25" s="37"/>
    </row>
    <row r="26" spans="1:50" x14ac:dyDescent="0.25">
      <c r="A26" s="76">
        <v>24</v>
      </c>
      <c r="B26" s="24" t="s">
        <v>45</v>
      </c>
      <c r="C26" s="24" t="str">
        <f t="shared" si="0"/>
        <v>QP</v>
      </c>
      <c r="D26" s="85" t="str">
        <f>IF(B26=0,"",INDEX('League Schedule (2)'!AA:AA,MATCH('League Results (2)'!B26,'League Schedule (2)'!AB:AB,0)))</f>
        <v>Glasgow 3</v>
      </c>
      <c r="E26" s="69"/>
      <c r="F26" s="70"/>
      <c r="G26" s="71"/>
      <c r="H26" s="89">
        <f t="shared" si="1"/>
        <v>0</v>
      </c>
      <c r="I26" s="24" t="s">
        <v>62</v>
      </c>
      <c r="J26" s="24" t="s">
        <v>42</v>
      </c>
      <c r="K26" s="24" t="str">
        <f t="shared" si="2"/>
        <v>PQ</v>
      </c>
      <c r="L26" s="85" t="str">
        <f>IF(J26=0,"",INDEX('League Schedule (2)'!$AA:$AA,MATCH('League Results (2)'!J26,'League Schedule (2)'!$AB:$AB,0)))</f>
        <v>Dundee 1</v>
      </c>
      <c r="M26" s="69"/>
      <c r="N26" s="70"/>
      <c r="O26" s="71"/>
      <c r="P26" s="89">
        <f t="shared" si="3"/>
        <v>0</v>
      </c>
      <c r="Q26" s="77" t="str">
        <f t="shared" si="4"/>
        <v xml:space="preserve"> </v>
      </c>
      <c r="S26" s="119">
        <f t="shared" ref="S26" si="40">AQ26</f>
        <v>5</v>
      </c>
      <c r="T26" s="138" t="str">
        <f>VLOOKUP(U26,'League Schedule (2)'!$T$4:$U$22,2,0)</f>
        <v>Strathclyde 2</v>
      </c>
      <c r="U26" s="54" t="s">
        <v>47</v>
      </c>
      <c r="V26" s="140" t="str">
        <f>IF(V27&gt;0, IF(SUM(V27:X27)&lt;=10, 1, 0), " ")</f>
        <v xml:space="preserve"> </v>
      </c>
      <c r="W26" s="141"/>
      <c r="X26" s="141"/>
      <c r="Y26" s="140" t="str">
        <f t="shared" ref="Y26" si="41">IF(Y27&gt;0, IF(SUM(Y27:AA27)&lt;=10, 1, 0), " ")</f>
        <v xml:space="preserve"> </v>
      </c>
      <c r="Z26" s="141"/>
      <c r="AA26" s="141"/>
      <c r="AB26" s="140">
        <f t="shared" ref="AB26" si="42">IF(AB27&gt;0, IF(SUM(AB27:AD27)&lt;=10, 1, 0), " ")</f>
        <v>0</v>
      </c>
      <c r="AC26" s="141"/>
      <c r="AD26" s="141"/>
      <c r="AE26" s="143"/>
      <c r="AF26" s="144"/>
      <c r="AG26" s="144"/>
      <c r="AH26" s="140">
        <f>IF(AH27&gt;0, IF(SUM(AH27:AJ27)&lt;=SUM(AE29:AG29), 1, 0), " ")</f>
        <v>0</v>
      </c>
      <c r="AI26" s="141"/>
      <c r="AJ26" s="141"/>
      <c r="AK26" s="22">
        <f t="shared" ref="AK26" si="43">SUM(V26:AJ26)</f>
        <v>0</v>
      </c>
      <c r="AL26" s="21"/>
      <c r="AM26" s="32">
        <f>AK26/(COUNTIF(V26:AJ26,0)+COUNTIF(V26:AJ26, 1))</f>
        <v>0</v>
      </c>
      <c r="AN26" s="49">
        <f>SUMIF(V$30:AJ$30, AK26,V26:AJ26)</f>
        <v>0</v>
      </c>
      <c r="AO26" s="49">
        <f>SUMIF(V$15:AJ$15, AK26,V27:AJ27)</f>
        <v>14</v>
      </c>
      <c r="AP26" s="51">
        <f>AM26+(0.0001*AN26)-(0.0000001*AO26)-(0.00000000001*AL27)</f>
        <v>-1.40027E-6</v>
      </c>
      <c r="AQ26" s="135">
        <f t="shared" ref="AQ26" si="44">RANK(AP26, AP$20:AP$29)</f>
        <v>5</v>
      </c>
      <c r="AR26" s="37"/>
    </row>
    <row r="27" spans="1:50" x14ac:dyDescent="0.25">
      <c r="A27" s="76">
        <v>25</v>
      </c>
      <c r="B27" s="24" t="s">
        <v>33</v>
      </c>
      <c r="C27" s="24" t="str">
        <f t="shared" si="0"/>
        <v>CE</v>
      </c>
      <c r="D27" s="85" t="str">
        <f>IF(B27=0,"",INDEX('League Schedule (2)'!AA:AA,MATCH('League Results (2)'!B27,'League Schedule (2)'!AB:AB,0)))</f>
        <v>Edinburgh 1</v>
      </c>
      <c r="E27" s="69"/>
      <c r="F27" s="70"/>
      <c r="G27" s="71"/>
      <c r="H27" s="89">
        <f t="shared" si="1"/>
        <v>0</v>
      </c>
      <c r="I27" s="24" t="s">
        <v>62</v>
      </c>
      <c r="J27" s="24" t="s">
        <v>39</v>
      </c>
      <c r="K27" s="24" t="str">
        <f t="shared" si="2"/>
        <v>EC</v>
      </c>
      <c r="L27" s="85" t="str">
        <f>IF(J27=0,"",INDEX('League Schedule (2)'!$AA:$AA,MATCH('League Results (2)'!J27,'League Schedule (2)'!$AB:$AB,0)))</f>
        <v>Glasgow 1</v>
      </c>
      <c r="M27" s="69"/>
      <c r="N27" s="70"/>
      <c r="O27" s="71"/>
      <c r="P27" s="89">
        <f t="shared" si="3"/>
        <v>0</v>
      </c>
      <c r="Q27" s="77" t="str">
        <f t="shared" si="4"/>
        <v xml:space="preserve"> </v>
      </c>
      <c r="S27" s="119"/>
      <c r="T27" s="139"/>
      <c r="U27" s="55"/>
      <c r="V27" s="66">
        <f>IF(ISNA(VLOOKUP(CONCATENATE($U26, V$18), $C$3:$G$92, 3, 0)), VLOOKUP(CONCATENATE($U26, V$18), $K$3:$O$92, 3, 0), VLOOKUP(CONCATENATE($U26, V$18), $C$3:$G$92, 3, 0))</f>
        <v>0</v>
      </c>
      <c r="W27" s="67">
        <f>IF(ISNA(VLOOKUP(CONCATENATE($U26, V$18), $C$3:$G$92, 4, 0)), VLOOKUP(CONCATENATE($U26, V$18), $K$3:$O$92, 4,0), VLOOKUP(CONCATENATE($U26, V$18), $C$3:$G$92, 4, 0))</f>
        <v>0</v>
      </c>
      <c r="X27" s="68">
        <f>IF(ISNA(VLOOKUP(CONCATENATE($U26, V$18), $C$3:$G$92, 5,0)), VLOOKUP(CONCATENATE($U26, V$18), $K$3:$O$92, 5,0), VLOOKUP(CONCATENATE($U26, V$18), $C$3:$G$92,5, 0))</f>
        <v>0</v>
      </c>
      <c r="Y27" s="66">
        <f>IF(ISNA(VLOOKUP(CONCATENATE($U26, Y$18), $C$3:$G$92, 3, 0)), VLOOKUP(CONCATENATE($U26, Y$18), $K$3:$O$92, 3, 0), VLOOKUP(CONCATENATE($U26, Y$18), $C$3:$G$92, 3, 0))</f>
        <v>0</v>
      </c>
      <c r="Z27" s="67">
        <f>IF(ISNA(VLOOKUP(CONCATENATE($U26, Y$18), $C$3:$G$92, 4, 0)), VLOOKUP(CONCATENATE($U26, Y$18), $K$3:$O$92, 4,0), VLOOKUP(CONCATENATE($U26, Y$18), $C$3:$G$92, 4, 0))</f>
        <v>0</v>
      </c>
      <c r="AA27" s="68">
        <f>IF(ISNA(VLOOKUP(CONCATENATE($U26, Y$18), $C$3:$G$92, 5,0)), VLOOKUP(CONCATENATE($U26, Y$18), $K$3:$O$92, 5,0), VLOOKUP(CONCATENATE($U26, Y$18), $C$3:$G$92,5, 0))</f>
        <v>0</v>
      </c>
      <c r="AB27" s="66">
        <f>IF(ISNA(VLOOKUP(CONCATENATE($U26, AB$18), $C$3:$G$92, 3, 0)), VLOOKUP(CONCATENATE($U26, AB$18), $K$3:$O$92, 3, 0), VLOOKUP(CONCATENATE($U26, AB$18), $C$3:$G$92, 3, 0))</f>
        <v>3</v>
      </c>
      <c r="AC27" s="67">
        <f>IF(ISNA(VLOOKUP(CONCATENATE($U26, AB$18), $C$3:$G$92, 4, 0)), VLOOKUP(CONCATENATE($U26, AB$18), $K$3:$O$92, 4,0), VLOOKUP(CONCATENATE($U26, AB$18), $C$3:$G$92, 4, 0))</f>
        <v>4</v>
      </c>
      <c r="AD27" s="68">
        <f>IF(ISNA(VLOOKUP(CONCATENATE($U26, AB$18), $C$3:$G$92, 5,0)), VLOOKUP(CONCATENATE($U26, AB$18), $K$3:$O$92, 5,0), VLOOKUP(CONCATENATE($U26, AB$18), $C$3:$G$92,5, 0))</f>
        <v>6</v>
      </c>
      <c r="AE27" s="56"/>
      <c r="AF27" s="57"/>
      <c r="AG27" s="58"/>
      <c r="AH27" s="66">
        <f>IF(ISNA(VLOOKUP(CONCATENATE($U26, AH$18), $C$3:$G$92, 3, 0)), VLOOKUP(CONCATENATE($U26, AH$18), $K$3:$O$92, 3, 0), VLOOKUP(CONCATENATE($U26, AH$18), $C$3:$G$92, 3, 0))</f>
        <v>2</v>
      </c>
      <c r="AI27" s="67">
        <f>IF(ISNA(VLOOKUP(CONCATENATE($U26, AH$18), $C$3:$G$92, 4, 0)), VLOOKUP(CONCATENATE($U26, AH$18), $K$3:$O$92, 4,0), VLOOKUP(CONCATENATE($U26, AH$18), $C$3:$G$92, 4, 0))</f>
        <v>6</v>
      </c>
      <c r="AJ27" s="68">
        <f>IF(ISNA(VLOOKUP(CONCATENATE($U26, AH$18), $C$3:$G$92, 5,0)), VLOOKUP(CONCATENATE($U26, AH$18), $K$3:$O$92, 5,0), VLOOKUP(CONCATENATE($U26, AH$18), $C$3:$G$92,5, 0))</f>
        <v>6</v>
      </c>
      <c r="AK27" s="22"/>
      <c r="AL27" s="21">
        <f>SUM(V27:AJ27)</f>
        <v>27</v>
      </c>
      <c r="AM27" s="32"/>
      <c r="AN27" s="49"/>
      <c r="AO27" s="49"/>
      <c r="AP27" s="51"/>
      <c r="AQ27" s="136"/>
      <c r="AR27" s="37"/>
    </row>
    <row r="28" spans="1:50" x14ac:dyDescent="0.25">
      <c r="A28" s="76">
        <v>26</v>
      </c>
      <c r="B28" s="24" t="s">
        <v>44</v>
      </c>
      <c r="C28" s="24" t="str">
        <f t="shared" si="0"/>
        <v>HJ</v>
      </c>
      <c r="D28" s="85" t="str">
        <f>IF(B28=0,"",INDEX('League Schedule (2)'!AA:AA,MATCH('League Results (2)'!B28,'League Schedule (2)'!AB:AB,0)))</f>
        <v>Glasgow 2</v>
      </c>
      <c r="E28" s="69"/>
      <c r="F28" s="70"/>
      <c r="G28" s="71"/>
      <c r="H28" s="89">
        <f t="shared" si="1"/>
        <v>0</v>
      </c>
      <c r="I28" s="24" t="s">
        <v>62</v>
      </c>
      <c r="J28" s="24" t="s">
        <v>48</v>
      </c>
      <c r="K28" s="24" t="str">
        <f t="shared" si="2"/>
        <v>JH</v>
      </c>
      <c r="L28" s="85" t="str">
        <f>IF(J28=0,"",INDEX('League Schedule (2)'!$AA:$AA,MATCH('League Results (2)'!J28,'League Schedule (2)'!$AB:$AB,0)))</f>
        <v>Aberdeen 1</v>
      </c>
      <c r="M28" s="69"/>
      <c r="N28" s="70"/>
      <c r="O28" s="71"/>
      <c r="P28" s="89">
        <f t="shared" si="3"/>
        <v>0</v>
      </c>
      <c r="Q28" s="77" t="str">
        <f t="shared" si="4"/>
        <v xml:space="preserve"> </v>
      </c>
      <c r="S28" s="119">
        <f t="shared" ref="S28" si="45">AQ28</f>
        <v>1</v>
      </c>
      <c r="T28" s="138" t="str">
        <f>VLOOKUP(U28,'League Schedule (2)'!$T$4:$U$22,2,0)</f>
        <v>Aberdeen 1</v>
      </c>
      <c r="U28" s="54" t="s">
        <v>48</v>
      </c>
      <c r="V28" s="140">
        <f t="shared" ref="V28" si="46">IF(V29&gt;0, IF(SUM(V29:X29)&lt;=10, 1, 0), " ")</f>
        <v>1</v>
      </c>
      <c r="W28" s="141"/>
      <c r="X28" s="141"/>
      <c r="Y28" s="140" t="str">
        <f t="shared" ref="Y28" si="47">IF(Y29&gt;0, IF(SUM(Y29:AA29)&lt;=10, 1, 0), " ")</f>
        <v xml:space="preserve"> </v>
      </c>
      <c r="Z28" s="141"/>
      <c r="AA28" s="141"/>
      <c r="AB28" s="140" t="str">
        <f t="shared" ref="AB28" si="48">IF(AB29&gt;0, IF(SUM(AB29:AD29)&lt;=10, 1, 0), " ")</f>
        <v xml:space="preserve"> </v>
      </c>
      <c r="AC28" s="141"/>
      <c r="AD28" s="141"/>
      <c r="AE28" s="140">
        <f t="shared" ref="AE28" si="49">IF(AE29&gt;0, IF(SUM(AE29:AG29)&lt;=10, 1, 0), " ")</f>
        <v>1</v>
      </c>
      <c r="AF28" s="141"/>
      <c r="AG28" s="141"/>
      <c r="AH28" s="143"/>
      <c r="AI28" s="144"/>
      <c r="AJ28" s="144"/>
      <c r="AK28" s="22">
        <f t="shared" ref="AK28" si="50">SUM(V28:AJ28)</f>
        <v>2</v>
      </c>
      <c r="AL28" s="21"/>
      <c r="AM28" s="32">
        <f>AK28/(COUNTIF(V28:AJ28,0)+COUNTIF(V28:AJ28, 1))</f>
        <v>1</v>
      </c>
      <c r="AN28" s="49">
        <f>SUMIF(V$30:AJ$30, AK28,V28:AJ28)</f>
        <v>0</v>
      </c>
      <c r="AO28" s="49">
        <f>SUMIF(V$15:AJ$15, AK28,V29:AJ29)</f>
        <v>0</v>
      </c>
      <c r="AP28" s="51">
        <f>AM28+(0.0001*AN28)-(0.0000001*AO28)-(0.00000000001*AL29)</f>
        <v>0.99999999982999999</v>
      </c>
      <c r="AQ28" s="135">
        <f t="shared" ref="AQ28" si="51">RANK(AP28, AP$20:AP$29)</f>
        <v>1</v>
      </c>
      <c r="AR28" s="37"/>
    </row>
    <row r="29" spans="1:50" x14ac:dyDescent="0.25">
      <c r="A29" s="76">
        <v>27</v>
      </c>
      <c r="B29" s="24" t="s">
        <v>26</v>
      </c>
      <c r="C29" s="24" t="str">
        <f t="shared" si="0"/>
        <v>AD</v>
      </c>
      <c r="D29" s="85" t="str">
        <f>IF(B29=0,"",INDEX('League Schedule (2)'!AA:AA,MATCH('League Results (2)'!B29,'League Schedule (2)'!AB:AB,0)))</f>
        <v>Strathclyde 1</v>
      </c>
      <c r="E29" s="69"/>
      <c r="F29" s="70"/>
      <c r="G29" s="71"/>
      <c r="H29" s="89">
        <f t="shared" si="1"/>
        <v>0</v>
      </c>
      <c r="I29" s="24" t="s">
        <v>62</v>
      </c>
      <c r="J29" s="24" t="s">
        <v>34</v>
      </c>
      <c r="K29" s="24" t="str">
        <f t="shared" si="2"/>
        <v>DA</v>
      </c>
      <c r="L29" s="85" t="str">
        <f>IF(J29=0,"",INDEX('League Schedule (2)'!$AA:$AA,MATCH('League Results (2)'!J29,'League Schedule (2)'!$AB:$AB,0)))</f>
        <v>St. Andrews 1</v>
      </c>
      <c r="M29" s="69"/>
      <c r="N29" s="70"/>
      <c r="O29" s="71"/>
      <c r="P29" s="89">
        <f t="shared" si="3"/>
        <v>0</v>
      </c>
      <c r="Q29" s="77" t="str">
        <f t="shared" si="4"/>
        <v xml:space="preserve"> </v>
      </c>
      <c r="S29" s="119"/>
      <c r="T29" s="139"/>
      <c r="U29" s="62"/>
      <c r="V29" s="66">
        <f>IF(ISNA(VLOOKUP(CONCATENATE($U28, V$18), $C$3:$G$92, 3, 0)), VLOOKUP(CONCATENATE($U28, V$18), $K$3:$O$92, 3, 0), VLOOKUP(CONCATENATE($U28, V$18), $C$3:$G$92, 3, 0))</f>
        <v>2</v>
      </c>
      <c r="W29" s="67">
        <f>IF(ISNA(VLOOKUP(CONCATENATE($U28, V$18), $C$3:$G$92, 4, 0)), VLOOKUP(CONCATENATE($U28, V$18), $K$3:$O$92, 4,0), VLOOKUP(CONCATENATE($U28, V$18), $C$3:$G$92, 4, 0))</f>
        <v>6</v>
      </c>
      <c r="X29" s="68">
        <f>IF(ISNA(VLOOKUP(CONCATENATE($U28, V$18), $C$3:$G$92, 5,0)), VLOOKUP(CONCATENATE($U28, V$18), $K$3:$O$92, 5,0), VLOOKUP(CONCATENATE($U28, V$18), $C$3:$G$92,5, 0))</f>
        <v>1</v>
      </c>
      <c r="Y29" s="66">
        <f>IF(ISNA(VLOOKUP(CONCATENATE($U28, Y$18), $C$3:$G$92, 3, 0)), VLOOKUP(CONCATENATE($U28, Y$18), $K$3:$O$92, 3, 0), VLOOKUP(CONCATENATE($U28, Y$18), $C$3:$G$92, 3, 0))</f>
        <v>0</v>
      </c>
      <c r="Z29" s="67">
        <f>IF(ISNA(VLOOKUP(CONCATENATE($U28, Y$18), $C$3:$G$92, 4, 0)), VLOOKUP(CONCATENATE($U28, Y$18), $K$3:$O$92, 4,0), VLOOKUP(CONCATENATE($U28, Y$18), $C$3:$G$92, 4, 0))</f>
        <v>0</v>
      </c>
      <c r="AA29" s="68">
        <f>IF(ISNA(VLOOKUP(CONCATENATE($U28, Y$18), $C$3:$G$92, 5,0)), VLOOKUP(CONCATENATE($U28, Y$18), $K$3:$O$92, 5,0), VLOOKUP(CONCATENATE($U28, Y$18), $C$3:$G$92,5, 0))</f>
        <v>0</v>
      </c>
      <c r="AB29" s="66">
        <f>IF(ISNA(VLOOKUP(CONCATENATE($U28, AB$18), $C$3:$G$92, 3, 0)), VLOOKUP(CONCATENATE($U28, AB$18), $K$3:$O$92, 3, 0), VLOOKUP(CONCATENATE($U28, AB$18), $C$3:$G$92, 3, 0))</f>
        <v>0</v>
      </c>
      <c r="AC29" s="67">
        <f>IF(ISNA(VLOOKUP(CONCATENATE($U28, AB$18), $C$3:$G$92, 4, 0)), VLOOKUP(CONCATENATE($U28, AB$18), $K$3:$O$92, 4,0), VLOOKUP(CONCATENATE($U28, AB$18), $C$3:$G$92, 4, 0))</f>
        <v>0</v>
      </c>
      <c r="AD29" s="68">
        <f>IF(ISNA(VLOOKUP(CONCATENATE($U28, AB$18), $C$3:$G$92, 5,0)), VLOOKUP(CONCATENATE($U28, AB$18), $K$3:$O$92, 5,0), VLOOKUP(CONCATENATE($U28, AB$18), $C$3:$G$92,5, 0))</f>
        <v>0</v>
      </c>
      <c r="AE29" s="66">
        <f>IF(ISNA(VLOOKUP(CONCATENATE($U28, AE$18), $C$3:$G$92, 3, 0)), VLOOKUP(CONCATENATE($U28, AE$18), $K$3:$O$92, 3, 0), VLOOKUP(CONCATENATE($U28, AE$18), $C$3:$G$92, 3, 0))</f>
        <v>3</v>
      </c>
      <c r="AF29" s="67">
        <f>IF(ISNA(VLOOKUP(CONCATENATE($U28, AE$18), $C$3:$G$92, 4, 0)), VLOOKUP(CONCATENATE($U28, AE$18), $K$3:$O$92, 4,0), VLOOKUP(CONCATENATE($U28, AE$18), $C$3:$G$92, 4, 0))</f>
        <v>4</v>
      </c>
      <c r="AG29" s="68">
        <f>IF(ISNA(VLOOKUP(CONCATENATE($U28, AE$18), $C$3:$G$92, 5,0)), VLOOKUP(CONCATENATE($U28, AE$18), $K$3:$O$92, 5,0), VLOOKUP(CONCATENATE($U28, AE$18), $C$3:$G$92,5, 0))</f>
        <v>1</v>
      </c>
      <c r="AH29" s="56"/>
      <c r="AI29" s="57"/>
      <c r="AJ29" s="58"/>
      <c r="AK29" s="27"/>
      <c r="AL29" s="21">
        <f>SUM(V29:AJ29)</f>
        <v>17</v>
      </c>
      <c r="AM29" s="32"/>
      <c r="AN29" s="49"/>
      <c r="AO29" s="49"/>
      <c r="AP29" s="51"/>
      <c r="AQ29" s="136"/>
      <c r="AR29" s="37"/>
    </row>
    <row r="30" spans="1:50" x14ac:dyDescent="0.25">
      <c r="A30" s="76">
        <v>28</v>
      </c>
      <c r="B30" s="24" t="s">
        <v>40</v>
      </c>
      <c r="C30" s="24" t="str">
        <f t="shared" si="0"/>
        <v>FI</v>
      </c>
      <c r="D30" s="85" t="str">
        <f>IF(B30=0,"",INDEX('League Schedule (2)'!AA:AA,MATCH('League Results (2)'!B30,'League Schedule (2)'!AB:AB,0)))</f>
        <v>St. Andrews 2</v>
      </c>
      <c r="E30" s="69"/>
      <c r="F30" s="70"/>
      <c r="G30" s="71"/>
      <c r="H30" s="89">
        <f t="shared" si="1"/>
        <v>0</v>
      </c>
      <c r="I30" s="24" t="s">
        <v>62</v>
      </c>
      <c r="J30" s="24" t="s">
        <v>47</v>
      </c>
      <c r="K30" s="24" t="str">
        <f t="shared" si="2"/>
        <v>IF</v>
      </c>
      <c r="L30" s="85" t="str">
        <f>IF(J30=0,"",INDEX('League Schedule (2)'!$AA:$AA,MATCH('League Results (2)'!J30,'League Schedule (2)'!$AB:$AB,0)))</f>
        <v>Strathclyde 2</v>
      </c>
      <c r="M30" s="69"/>
      <c r="N30" s="70"/>
      <c r="O30" s="71"/>
      <c r="P30" s="89">
        <f t="shared" si="3"/>
        <v>0</v>
      </c>
      <c r="Q30" s="77" t="str">
        <f t="shared" si="4"/>
        <v xml:space="preserve"> </v>
      </c>
      <c r="V30" s="145">
        <f>AK20</f>
        <v>1</v>
      </c>
      <c r="W30" s="145"/>
      <c r="X30" s="145"/>
      <c r="Y30" s="145">
        <f>AK22</f>
        <v>1</v>
      </c>
      <c r="Z30" s="145"/>
      <c r="AA30" s="145"/>
      <c r="AB30" s="145">
        <f>AK24</f>
        <v>1</v>
      </c>
      <c r="AC30" s="145"/>
      <c r="AD30" s="145"/>
      <c r="AE30" s="145">
        <f>AK26</f>
        <v>0</v>
      </c>
      <c r="AF30" s="145"/>
      <c r="AG30" s="145"/>
      <c r="AH30" s="145">
        <f>AK28</f>
        <v>2</v>
      </c>
      <c r="AI30" s="145"/>
      <c r="AJ30" s="145"/>
    </row>
    <row r="31" spans="1:50" x14ac:dyDescent="0.25">
      <c r="A31" s="76">
        <v>29</v>
      </c>
      <c r="B31" s="24" t="s">
        <v>32</v>
      </c>
      <c r="C31" s="24" t="str">
        <f t="shared" si="0"/>
        <v>BE</v>
      </c>
      <c r="D31" s="85" t="str">
        <f>IF(B31=0,"",INDEX('League Schedule (2)'!AA:AA,MATCH('League Results (2)'!B31,'League Schedule (2)'!AB:AB,0)))</f>
        <v>Edinburgh 2</v>
      </c>
      <c r="E31" s="69"/>
      <c r="F31" s="70"/>
      <c r="G31" s="71"/>
      <c r="H31" s="89">
        <f t="shared" si="1"/>
        <v>0</v>
      </c>
      <c r="I31" s="24" t="s">
        <v>62</v>
      </c>
      <c r="J31" s="24" t="s">
        <v>39</v>
      </c>
      <c r="K31" s="24" t="str">
        <f t="shared" si="2"/>
        <v>EB</v>
      </c>
      <c r="L31" s="85" t="str">
        <f>IF(J31=0,"",INDEX('League Schedule (2)'!$AA:$AA,MATCH('League Results (2)'!J31,'League Schedule (2)'!$AB:$AB,0)))</f>
        <v>Glasgow 1</v>
      </c>
      <c r="M31" s="69"/>
      <c r="N31" s="70"/>
      <c r="O31" s="71"/>
      <c r="P31" s="89">
        <f t="shared" si="3"/>
        <v>0</v>
      </c>
      <c r="Q31" s="77" t="str">
        <f t="shared" si="4"/>
        <v xml:space="preserve"> </v>
      </c>
      <c r="V31" s="63">
        <f>V30</f>
        <v>1</v>
      </c>
      <c r="W31" s="63">
        <f>V30</f>
        <v>1</v>
      </c>
      <c r="X31" s="63">
        <f>V30</f>
        <v>1</v>
      </c>
      <c r="Y31" s="63">
        <f>Y30</f>
        <v>1</v>
      </c>
      <c r="Z31" s="63">
        <f>Y30</f>
        <v>1</v>
      </c>
      <c r="AA31" s="63">
        <f>Y30</f>
        <v>1</v>
      </c>
      <c r="AB31" s="63">
        <f>AB30</f>
        <v>1</v>
      </c>
      <c r="AC31" s="63">
        <f>AB30</f>
        <v>1</v>
      </c>
      <c r="AD31" s="63">
        <f>AB30</f>
        <v>1</v>
      </c>
      <c r="AE31" s="63">
        <f>AE30</f>
        <v>0</v>
      </c>
      <c r="AF31" s="63">
        <f>AE30</f>
        <v>0</v>
      </c>
      <c r="AG31" s="63">
        <f>AE30</f>
        <v>0</v>
      </c>
      <c r="AH31" s="63">
        <f>AH30</f>
        <v>2</v>
      </c>
      <c r="AI31" s="63">
        <f>AH30</f>
        <v>2</v>
      </c>
      <c r="AJ31" s="63">
        <f>AH30</f>
        <v>2</v>
      </c>
    </row>
    <row r="32" spans="1:50" x14ac:dyDescent="0.25">
      <c r="A32" s="76">
        <v>30</v>
      </c>
      <c r="B32" s="24" t="s">
        <v>43</v>
      </c>
      <c r="C32" s="24" t="str">
        <f t="shared" si="0"/>
        <v>GJ</v>
      </c>
      <c r="D32" s="85" t="str">
        <f>IF(B32=0,"",INDEX('League Schedule (2)'!AA:AA,MATCH('League Results (2)'!B32,'League Schedule (2)'!AB:AB,0)))</f>
        <v>Strathclyde 3</v>
      </c>
      <c r="E32" s="69"/>
      <c r="F32" s="70"/>
      <c r="G32" s="71"/>
      <c r="H32" s="89">
        <f t="shared" si="1"/>
        <v>0</v>
      </c>
      <c r="I32" s="24" t="s">
        <v>62</v>
      </c>
      <c r="J32" s="24" t="s">
        <v>48</v>
      </c>
      <c r="K32" s="24" t="str">
        <f t="shared" si="2"/>
        <v>JG</v>
      </c>
      <c r="L32" s="85" t="str">
        <f>IF(J32=0,"",INDEX('League Schedule (2)'!$AA:$AA,MATCH('League Results (2)'!J32,'League Schedule (2)'!$AB:$AB,0)))</f>
        <v>Aberdeen 1</v>
      </c>
      <c r="M32" s="69"/>
      <c r="N32" s="70"/>
      <c r="O32" s="71"/>
      <c r="P32" s="89">
        <f t="shared" si="3"/>
        <v>0</v>
      </c>
      <c r="Q32" s="77" t="str">
        <f t="shared" si="4"/>
        <v xml:space="preserve"> </v>
      </c>
    </row>
    <row r="33" spans="1:44" x14ac:dyDescent="0.25">
      <c r="A33" s="76">
        <v>31</v>
      </c>
      <c r="B33" s="24" t="s">
        <v>32</v>
      </c>
      <c r="C33" s="24" t="str">
        <f t="shared" si="0"/>
        <v>BD</v>
      </c>
      <c r="D33" s="85" t="str">
        <f>IF(B33=0,"",INDEX('League Schedule (2)'!AA:AA,MATCH('League Results (2)'!B33,'League Schedule (2)'!AB:AB,0)))</f>
        <v>Edinburgh 2</v>
      </c>
      <c r="E33" s="69"/>
      <c r="F33" s="70"/>
      <c r="G33" s="71"/>
      <c r="H33" s="89">
        <f t="shared" si="1"/>
        <v>0</v>
      </c>
      <c r="I33" s="24" t="s">
        <v>62</v>
      </c>
      <c r="J33" s="24" t="s">
        <v>34</v>
      </c>
      <c r="K33" s="24" t="str">
        <f t="shared" si="2"/>
        <v>DB</v>
      </c>
      <c r="L33" s="85" t="str">
        <f>IF(J33=0,"",INDEX('League Schedule (2)'!$AA:$AA,MATCH('League Results (2)'!J33,'League Schedule (2)'!$AB:$AB,0)))</f>
        <v>St. Andrews 1</v>
      </c>
      <c r="M33" s="69"/>
      <c r="N33" s="70"/>
      <c r="O33" s="71"/>
      <c r="P33" s="89">
        <f t="shared" si="3"/>
        <v>0</v>
      </c>
      <c r="Q33" s="77" t="str">
        <f t="shared" si="4"/>
        <v xml:space="preserve"> </v>
      </c>
      <c r="T33" s="23" t="s">
        <v>58</v>
      </c>
    </row>
    <row r="34" spans="1:44" x14ac:dyDescent="0.25">
      <c r="A34" s="76">
        <v>32</v>
      </c>
      <c r="B34" s="24" t="s">
        <v>43</v>
      </c>
      <c r="C34" s="24" t="str">
        <f t="shared" si="0"/>
        <v>GI</v>
      </c>
      <c r="D34" s="85" t="str">
        <f>IF(B34=0,"",INDEX('League Schedule (2)'!AA:AA,MATCH('League Results (2)'!B34,'League Schedule (2)'!AB:AB,0)))</f>
        <v>Strathclyde 3</v>
      </c>
      <c r="E34" s="69"/>
      <c r="F34" s="70"/>
      <c r="G34" s="71"/>
      <c r="H34" s="89">
        <f t="shared" si="1"/>
        <v>0</v>
      </c>
      <c r="I34" s="24" t="s">
        <v>62</v>
      </c>
      <c r="J34" s="24" t="s">
        <v>47</v>
      </c>
      <c r="K34" s="24" t="str">
        <f t="shared" si="2"/>
        <v>IG</v>
      </c>
      <c r="L34" s="85" t="str">
        <f>IF(J34=0,"",INDEX('League Schedule (2)'!$AA:$AA,MATCH('League Results (2)'!J34,'League Schedule (2)'!$AB:$AB,0)))</f>
        <v>Strathclyde 2</v>
      </c>
      <c r="M34" s="69"/>
      <c r="N34" s="70"/>
      <c r="O34" s="71"/>
      <c r="P34" s="89">
        <f t="shared" si="3"/>
        <v>0</v>
      </c>
      <c r="Q34" s="77" t="str">
        <f t="shared" si="4"/>
        <v xml:space="preserve"> </v>
      </c>
      <c r="U34" s="101"/>
      <c r="V34" s="131" t="s">
        <v>35</v>
      </c>
      <c r="W34" s="131"/>
      <c r="X34" s="131"/>
      <c r="Y34" s="131" t="s">
        <v>36</v>
      </c>
      <c r="Z34" s="131"/>
      <c r="AA34" s="131"/>
      <c r="AB34" s="131" t="s">
        <v>37</v>
      </c>
      <c r="AC34" s="131"/>
      <c r="AD34" s="131"/>
      <c r="AE34" s="131" t="s">
        <v>38</v>
      </c>
      <c r="AF34" s="131"/>
      <c r="AG34" s="131"/>
      <c r="AH34" s="131" t="s">
        <v>41</v>
      </c>
      <c r="AI34" s="131"/>
      <c r="AJ34" s="131"/>
    </row>
    <row r="35" spans="1:44" ht="30" x14ac:dyDescent="0.25">
      <c r="A35" s="76">
        <v>33</v>
      </c>
      <c r="B35" s="24"/>
      <c r="C35" s="24" t="str">
        <f t="shared" si="0"/>
        <v/>
      </c>
      <c r="D35" s="85" t="str">
        <f>IF(B35=0, "", VLOOKUP(B35,'League Schedule (2)'!$T$4:$U$22, 2, 1))</f>
        <v/>
      </c>
      <c r="E35" s="69"/>
      <c r="F35" s="70"/>
      <c r="G35" s="71"/>
      <c r="H35" s="89">
        <f t="shared" si="1"/>
        <v>0</v>
      </c>
      <c r="I35" s="24" t="s">
        <v>62</v>
      </c>
      <c r="J35" s="24"/>
      <c r="K35" s="24" t="str">
        <f t="shared" si="2"/>
        <v/>
      </c>
      <c r="L35" s="85" t="str">
        <f>IF(J35=0, "", VLOOKUP(J35,'League Schedule (2)'!$T$4:$U$22, 2, 1))</f>
        <v/>
      </c>
      <c r="M35" s="69"/>
      <c r="N35" s="70"/>
      <c r="O35" s="71"/>
      <c r="P35" s="89">
        <f t="shared" si="3"/>
        <v>0</v>
      </c>
      <c r="Q35" s="77" t="str">
        <f t="shared" si="4"/>
        <v xml:space="preserve"> </v>
      </c>
      <c r="T35" s="19" t="s">
        <v>51</v>
      </c>
      <c r="U35" s="38"/>
      <c r="V35" s="132" t="str">
        <f>VLOOKUP(V34,'League Schedule (2)'!$T$4:$U$22,2,0)</f>
        <v>UHI 1</v>
      </c>
      <c r="W35" s="133"/>
      <c r="X35" s="134"/>
      <c r="Y35" s="132" t="str">
        <f>VLOOKUP(Y34,'League Schedule (2)'!$T$4:$U$22,2,0)</f>
        <v>Edinburgh 3</v>
      </c>
      <c r="Z35" s="133"/>
      <c r="AA35" s="134"/>
      <c r="AB35" s="132" t="str">
        <f>VLOOKUP(AB34,'League Schedule (2)'!$T$4:$U$22,2,0)</f>
        <v>St. Andrews 3</v>
      </c>
      <c r="AC35" s="133"/>
      <c r="AD35" s="134"/>
      <c r="AE35" s="132" t="str">
        <f>VLOOKUP(AE34,'League Schedule (2)'!$T$4:$U$22,2,0)</f>
        <v>Aberdeen 2</v>
      </c>
      <c r="AF35" s="133"/>
      <c r="AG35" s="134"/>
      <c r="AH35" s="132"/>
      <c r="AI35" s="133"/>
      <c r="AJ35" s="134"/>
      <c r="AK35" s="29" t="s">
        <v>56</v>
      </c>
      <c r="AL35" s="30" t="s">
        <v>61</v>
      </c>
      <c r="AM35" s="31" t="s">
        <v>57</v>
      </c>
      <c r="AN35" s="50" t="s">
        <v>99</v>
      </c>
      <c r="AO35" s="50" t="s">
        <v>101</v>
      </c>
      <c r="AP35" s="31" t="s">
        <v>100</v>
      </c>
      <c r="AQ35" s="52" t="s">
        <v>50</v>
      </c>
      <c r="AR35" s="65"/>
    </row>
    <row r="36" spans="1:44" x14ac:dyDescent="0.25">
      <c r="A36" s="76">
        <v>34</v>
      </c>
      <c r="B36" s="24"/>
      <c r="C36" s="24" t="str">
        <f t="shared" si="0"/>
        <v/>
      </c>
      <c r="D36" s="85" t="str">
        <f>IF(B36=0, "", VLOOKUP(B36,'League Schedule (2)'!$T$4:$U$22, 2, 1))</f>
        <v/>
      </c>
      <c r="E36" s="69"/>
      <c r="F36" s="70"/>
      <c r="G36" s="71"/>
      <c r="H36" s="89">
        <f t="shared" si="1"/>
        <v>0</v>
      </c>
      <c r="I36" s="24" t="s">
        <v>62</v>
      </c>
      <c r="J36" s="24"/>
      <c r="K36" s="24" t="str">
        <f t="shared" si="2"/>
        <v/>
      </c>
      <c r="L36" s="85" t="str">
        <f>IF(J36=0, "", VLOOKUP(J36,'League Schedule (2)'!$T$4:$U$22, 2, 1))</f>
        <v/>
      </c>
      <c r="M36" s="69"/>
      <c r="N36" s="70"/>
      <c r="O36" s="71"/>
      <c r="P36" s="89">
        <f t="shared" si="3"/>
        <v>0</v>
      </c>
      <c r="Q36" s="77" t="str">
        <f t="shared" si="4"/>
        <v xml:space="preserve"> </v>
      </c>
      <c r="S36" s="119" t="e">
        <f>AQ36</f>
        <v>#DIV/0!</v>
      </c>
      <c r="T36" s="138" t="str">
        <f>INDEX('League Schedule (2)'!AA:AA,MATCH('League Results (2)'!U36,'League Schedule (2)'!AB:AB,0))</f>
        <v>UHI 1</v>
      </c>
      <c r="U36" s="54" t="s">
        <v>35</v>
      </c>
      <c r="V36" s="99"/>
      <c r="W36" s="100"/>
      <c r="X36" s="100"/>
      <c r="Y36" s="140" t="str">
        <f>IF(Y37&gt;0, IF(SUM(Y37:AA37)&lt;=10, 1, 0), " ")</f>
        <v xml:space="preserve"> </v>
      </c>
      <c r="Z36" s="141"/>
      <c r="AA36" s="141"/>
      <c r="AB36" s="140" t="str">
        <f t="shared" ref="AB36" si="52">IF(AB37&gt;0, IF(SUM(AB37:AD37)&lt;=10, 1, 0), " ")</f>
        <v xml:space="preserve"> </v>
      </c>
      <c r="AC36" s="141"/>
      <c r="AD36" s="141"/>
      <c r="AE36" s="140" t="str">
        <f t="shared" ref="AE36" si="53">IF(AE37&gt;0, IF(SUM(AE37:AG37)&lt;=10, 1, 0), " ")</f>
        <v xml:space="preserve"> </v>
      </c>
      <c r="AF36" s="141"/>
      <c r="AG36" s="141"/>
      <c r="AH36" s="140"/>
      <c r="AI36" s="141"/>
      <c r="AJ36" s="141"/>
      <c r="AK36" s="22">
        <f>SUM(V36:AJ36)</f>
        <v>0</v>
      </c>
      <c r="AL36" s="21"/>
      <c r="AM36" s="32" t="e">
        <f>AK36/(COUNTIF(V36:AJ36,0)+COUNTIF(V36:AJ36, 1))</f>
        <v>#DIV/0!</v>
      </c>
      <c r="AN36" s="49">
        <f>SUMIF(V$46:AJ$46, AK36,V36:AJ36)</f>
        <v>0</v>
      </c>
      <c r="AO36" s="49">
        <f>SUMIF(V$47:AJ$47, AK36,V37:AJ37)</f>
        <v>0</v>
      </c>
      <c r="AP36" s="51" t="e">
        <f>AM36+(0.0001*AN36)-(0.0000001*AO36)-(0.00000000001*AL37)</f>
        <v>#DIV/0!</v>
      </c>
      <c r="AQ36" s="135" t="e">
        <f>RANK(AP36, AP$36:AP$45)</f>
        <v>#DIV/0!</v>
      </c>
      <c r="AR36" s="37"/>
    </row>
    <row r="37" spans="1:44" x14ac:dyDescent="0.25">
      <c r="A37" s="76">
        <v>35</v>
      </c>
      <c r="B37" s="24"/>
      <c r="C37" s="24" t="str">
        <f t="shared" si="0"/>
        <v/>
      </c>
      <c r="D37" s="85" t="str">
        <f>IF(B37=0, "", VLOOKUP(B37,'League Schedule (2)'!$T$4:$U$22, 2, 1))</f>
        <v/>
      </c>
      <c r="E37" s="69"/>
      <c r="F37" s="70"/>
      <c r="G37" s="71"/>
      <c r="H37" s="89">
        <f t="shared" si="1"/>
        <v>0</v>
      </c>
      <c r="I37" s="24" t="s">
        <v>62</v>
      </c>
      <c r="J37" s="24"/>
      <c r="K37" s="24" t="str">
        <f t="shared" si="2"/>
        <v/>
      </c>
      <c r="L37" s="85" t="str">
        <f>IF(J37=0, "", VLOOKUP(J37,'League Schedule (2)'!$T$4:$U$22, 2, 1))</f>
        <v/>
      </c>
      <c r="M37" s="69"/>
      <c r="N37" s="70"/>
      <c r="O37" s="71"/>
      <c r="P37" s="89">
        <f t="shared" si="3"/>
        <v>0</v>
      </c>
      <c r="Q37" s="77" t="str">
        <f t="shared" si="4"/>
        <v xml:space="preserve"> </v>
      </c>
      <c r="S37" s="119"/>
      <c r="T37" s="139"/>
      <c r="U37" s="55"/>
      <c r="V37" s="56"/>
      <c r="W37" s="57"/>
      <c r="X37" s="58"/>
      <c r="Y37" s="66">
        <f>IF(ISNA(VLOOKUP(CONCATENATE($U36, Y$34), $C$3:$G$92, 3, 0)), VLOOKUP(CONCATENATE($U36, Y$34), $K$3:$O$92, 3, 0), VLOOKUP(CONCATENATE($U36, Y$34), $C$3:$G$92, 3, 0))</f>
        <v>0</v>
      </c>
      <c r="Z37" s="67">
        <f>IF(ISNA(VLOOKUP(CONCATENATE($U36, Y$34), $C$3:$G$92, 4, 0)), VLOOKUP(CONCATENATE($U36, Y$34), $K$3:$O$92, 4,0), VLOOKUP(CONCATENATE($U36, Y$34), $C$3:$G$92, 4, 0))</f>
        <v>0</v>
      </c>
      <c r="AA37" s="68">
        <f>IF(ISNA(VLOOKUP(CONCATENATE($U36, Y$34), $C$3:$G$92, 5,0)), VLOOKUP(CONCATENATE($U36, Y$34), $K$3:$O$92, 5,0), VLOOKUP(CONCATENATE($U36, Y$34), $C$3:$G$92,5, 0))</f>
        <v>0</v>
      </c>
      <c r="AB37" s="66">
        <f>IF(ISNA(VLOOKUP(CONCATENATE($U36, AB$34), $C$3:$G$92, 3, 0)), VLOOKUP(CONCATENATE($U36, AB$34), $K$3:$O$92, 3, 0), VLOOKUP(CONCATENATE($U36, AB$34), $C$3:$G$92, 3, 0))</f>
        <v>0</v>
      </c>
      <c r="AC37" s="67">
        <f>IF(ISNA(VLOOKUP(CONCATENATE($U36, AB$34), $C$3:$G$92, 4, 0)), VLOOKUP(CONCATENATE($U36, AB$34), $K$3:$O$92, 4,0), VLOOKUP(CONCATENATE($U36, AB$34), $C$3:$G$92, 4, 0))</f>
        <v>0</v>
      </c>
      <c r="AD37" s="68">
        <f>IF(ISNA(VLOOKUP(CONCATENATE($U36, AB$34), $C$3:$G$92, 5,0)), VLOOKUP(CONCATENATE($U36, AB$34), $K$3:$O$92, 5,0), VLOOKUP(CONCATENATE($U36, AB$34), $C$3:$G$92,5, 0))</f>
        <v>0</v>
      </c>
      <c r="AE37" s="66">
        <f>IF(ISNA(VLOOKUP(CONCATENATE($U36, AE$34), $C$3:$G$92, 3, 0)), VLOOKUP(CONCATENATE($U36, AE$34), $K$3:$O$92, 3, 0), VLOOKUP(CONCATENATE($U36, AE$34), $C$3:$G$92, 3, 0))</f>
        <v>0</v>
      </c>
      <c r="AF37" s="67">
        <f>IF(ISNA(VLOOKUP(CONCATENATE($U36, AE$34), $C$3:$G$92, 4, 0)), VLOOKUP(CONCATENATE($U36, AE$34), $K$3:$O$92, 4,0), VLOOKUP(CONCATENATE($U36, AE$34), $C$3:$G$92, 4, 0))</f>
        <v>0</v>
      </c>
      <c r="AG37" s="68">
        <f>IF(ISNA(VLOOKUP(CONCATENATE($U36, AE$34), $C$3:$G$92, 5,0)), VLOOKUP(CONCATENATE($U36, AE$34), $K$3:$O$92, 5,0), VLOOKUP(CONCATENATE($U36, AE$34), $C$3:$G$92,5, 0))</f>
        <v>0</v>
      </c>
      <c r="AH37" s="66"/>
      <c r="AI37" s="67"/>
      <c r="AJ37" s="68"/>
      <c r="AK37" s="22"/>
      <c r="AL37" s="21">
        <f>SUM(V37:AJ37)</f>
        <v>0</v>
      </c>
      <c r="AM37" s="32"/>
      <c r="AN37" s="49"/>
      <c r="AO37" s="49"/>
      <c r="AP37" s="51"/>
      <c r="AQ37" s="136"/>
      <c r="AR37" s="37"/>
    </row>
    <row r="38" spans="1:44" x14ac:dyDescent="0.25">
      <c r="A38" s="76">
        <v>36</v>
      </c>
      <c r="B38" s="24"/>
      <c r="C38" s="24" t="str">
        <f t="shared" si="0"/>
        <v/>
      </c>
      <c r="D38" s="85" t="str">
        <f>IF(B38=0, "", VLOOKUP(B38,'League Schedule (2)'!$T$4:$U$22, 2, 1))</f>
        <v/>
      </c>
      <c r="E38" s="69"/>
      <c r="F38" s="70"/>
      <c r="G38" s="71"/>
      <c r="H38" s="89">
        <f t="shared" si="1"/>
        <v>0</v>
      </c>
      <c r="I38" s="24" t="s">
        <v>62</v>
      </c>
      <c r="J38" s="24"/>
      <c r="K38" s="24" t="str">
        <f t="shared" si="2"/>
        <v/>
      </c>
      <c r="L38" s="85" t="str">
        <f>IF(J38=0, "", VLOOKUP(J38,'League Schedule (2)'!$T$4:$U$22, 2, 1))</f>
        <v/>
      </c>
      <c r="M38" s="69"/>
      <c r="N38" s="70"/>
      <c r="O38" s="71"/>
      <c r="P38" s="89">
        <f t="shared" si="3"/>
        <v>0</v>
      </c>
      <c r="Q38" s="77" t="str">
        <f t="shared" si="4"/>
        <v xml:space="preserve"> </v>
      </c>
      <c r="S38" s="119" t="e">
        <f t="shared" ref="S38" si="54">AQ38</f>
        <v>#DIV/0!</v>
      </c>
      <c r="T38" s="138" t="str">
        <f>INDEX('League Schedule (2)'!AA:AA,MATCH('League Results (2)'!U38,'League Schedule (2)'!AB:AB,0))</f>
        <v>Edinburgh 3</v>
      </c>
      <c r="U38" s="54" t="s">
        <v>36</v>
      </c>
      <c r="V38" s="140" t="str">
        <f>IF(V39&gt;0, IF(SUM(V39:X39)&lt;=10, 1, 0), " ")</f>
        <v xml:space="preserve"> </v>
      </c>
      <c r="W38" s="141"/>
      <c r="X38" s="141"/>
      <c r="Y38" s="45"/>
      <c r="Z38" s="46"/>
      <c r="AA38" s="46"/>
      <c r="AB38" s="140" t="str">
        <f>IF(AB39&gt;0, IF(SUM(AB39:AD39)&lt;=10, 1, 0), " ")</f>
        <v xml:space="preserve"> </v>
      </c>
      <c r="AC38" s="141"/>
      <c r="AD38" s="141"/>
      <c r="AE38" s="140" t="str">
        <f t="shared" ref="AE38" si="55">IF(AE39&gt;0, IF(SUM(AE39:AG39)&lt;=10, 1, 0), " ")</f>
        <v xml:space="preserve"> </v>
      </c>
      <c r="AF38" s="141"/>
      <c r="AG38" s="141"/>
      <c r="AH38" s="140"/>
      <c r="AI38" s="141"/>
      <c r="AJ38" s="141"/>
      <c r="AK38" s="22">
        <f t="shared" ref="AK38" si="56">SUM(V38:AJ38)</f>
        <v>0</v>
      </c>
      <c r="AL38" s="21"/>
      <c r="AM38" s="32" t="e">
        <f>AK38/(COUNTIF(V38:AJ38,0)+COUNTIF(V38:AJ38, 1))</f>
        <v>#DIV/0!</v>
      </c>
      <c r="AN38" s="49">
        <f>SUMIF(V$46:AJ$46, AK38,V38:AJ38)</f>
        <v>0</v>
      </c>
      <c r="AO38" s="49">
        <f>SUMIF(V$47:AJ$47, AK38,V39:AJ39)</f>
        <v>0</v>
      </c>
      <c r="AP38" s="51" t="e">
        <f>AM38+(0.0001*AN38)-(0.0000001*AO38)-(0.00000000001*AL39)</f>
        <v>#DIV/0!</v>
      </c>
      <c r="AQ38" s="135" t="e">
        <f t="shared" ref="AQ38" si="57">RANK(AP38, AP$36:AP$45)</f>
        <v>#DIV/0!</v>
      </c>
      <c r="AR38" s="37"/>
    </row>
    <row r="39" spans="1:44" x14ac:dyDescent="0.25">
      <c r="A39" s="78"/>
      <c r="B39" s="72"/>
      <c r="C39" s="72"/>
      <c r="D39" s="86"/>
      <c r="E39" s="95"/>
      <c r="F39" s="96"/>
      <c r="G39" s="97"/>
      <c r="H39" s="90"/>
      <c r="I39" s="72"/>
      <c r="J39" s="72"/>
      <c r="K39" s="72"/>
      <c r="L39" s="86"/>
      <c r="M39" s="95"/>
      <c r="N39" s="96"/>
      <c r="O39" s="97"/>
      <c r="P39" s="90"/>
      <c r="Q39" s="79"/>
      <c r="S39" s="119"/>
      <c r="T39" s="139"/>
      <c r="U39" s="55"/>
      <c r="V39" s="66">
        <f>IF(ISNA(VLOOKUP(CONCATENATE($U38, V$34), $C$3:$G$92, 3, 0)), VLOOKUP(CONCATENATE($U38, V$34), $K$3:$O$92, 3, 0), VLOOKUP(CONCATENATE($U38, V$34), $C$3:$G$92, 3, 0))</f>
        <v>0</v>
      </c>
      <c r="W39" s="67">
        <f>IF(ISNA(VLOOKUP(CONCATENATE($U38, V$34), $C$3:$G$92, 4, 0)), VLOOKUP(CONCATENATE($U38, V$34), $K$3:$O$92, 4,0), VLOOKUP(CONCATENATE($U38, V$34), $C$3:$G$92, 4, 0))</f>
        <v>0</v>
      </c>
      <c r="X39" s="68">
        <f>IF(ISNA(VLOOKUP(CONCATENATE($U38, V$34), $C$3:$G$92, 5,0)), VLOOKUP(CONCATENATE($U38, V$34), $K$3:$O$92, 5,0), VLOOKUP(CONCATENATE($U38, V$34), $C$3:$G$92,5, 0))</f>
        <v>0</v>
      </c>
      <c r="Y39" s="56"/>
      <c r="Z39" s="57"/>
      <c r="AA39" s="58"/>
      <c r="AB39" s="66">
        <f>IF(ISNA(VLOOKUP(CONCATENATE($U38, AB$34), $C$3:$G$92, 3, 0)), VLOOKUP(CONCATENATE($U38, AB$34), $K$3:$O$92, 3, 0), VLOOKUP(CONCATENATE($U38, AB$34), $C$3:$G$92, 3, 0))</f>
        <v>0</v>
      </c>
      <c r="AC39" s="67">
        <f>IF(ISNA(VLOOKUP(CONCATENATE($U38, AB$34), $C$3:$G$92, 4, 0)), VLOOKUP(CONCATENATE($U38, AB$34), $K$3:$O$92, 4,0), VLOOKUP(CONCATENATE($U38, AB$34), $C$3:$G$92, 4, 0))</f>
        <v>0</v>
      </c>
      <c r="AD39" s="68">
        <f>IF(ISNA(VLOOKUP(CONCATENATE($U38, AB$34), $C$3:$G$92, 5,0)), VLOOKUP(CONCATENATE($U38, AB$34), $K$3:$O$92, 5,0), VLOOKUP(CONCATENATE($U38, AB$34), $C$3:$G$92,5, 0))</f>
        <v>0</v>
      </c>
      <c r="AE39" s="66">
        <f>IF(ISNA(VLOOKUP(CONCATENATE($U38, AE$34), $C$3:$G$92, 3, 0)), VLOOKUP(CONCATENATE($U38, AE$34), $K$3:$O$92, 3, 0), VLOOKUP(CONCATENATE($U38, AE$34), $C$3:$G$92, 3, 0))</f>
        <v>0</v>
      </c>
      <c r="AF39" s="67">
        <f>IF(ISNA(VLOOKUP(CONCATENATE($U38, AE$34), $C$3:$G$92, 4, 0)), VLOOKUP(CONCATENATE($U38, AE$34), $K$3:$O$92, 4,0), VLOOKUP(CONCATENATE($U38, AE$34), $C$3:$G$92, 4, 0))</f>
        <v>0</v>
      </c>
      <c r="AG39" s="68">
        <f>IF(ISNA(VLOOKUP(CONCATENATE($U38, AE$34), $C$3:$G$92, 5,0)), VLOOKUP(CONCATENATE($U38, AE$34), $K$3:$O$92, 5,0), VLOOKUP(CONCATENATE($U38, AE$34), $C$3:$G$92,5, 0))</f>
        <v>0</v>
      </c>
      <c r="AH39" s="66"/>
      <c r="AI39" s="67"/>
      <c r="AJ39" s="68"/>
      <c r="AK39" s="22"/>
      <c r="AL39" s="21">
        <f>SUM(V39:AJ39)</f>
        <v>0</v>
      </c>
      <c r="AM39" s="32"/>
      <c r="AN39" s="49"/>
      <c r="AO39" s="49"/>
      <c r="AP39" s="51"/>
      <c r="AQ39" s="136"/>
      <c r="AR39" s="37"/>
    </row>
    <row r="40" spans="1:44" x14ac:dyDescent="0.25">
      <c r="A40" s="78"/>
      <c r="B40" s="72"/>
      <c r="C40" s="72"/>
      <c r="D40" s="86"/>
      <c r="E40" s="95"/>
      <c r="F40" s="96"/>
      <c r="G40" s="97"/>
      <c r="H40" s="90"/>
      <c r="I40" s="72"/>
      <c r="J40" s="72"/>
      <c r="K40" s="72"/>
      <c r="L40" s="86"/>
      <c r="M40" s="95"/>
      <c r="N40" s="96"/>
      <c r="O40" s="97"/>
      <c r="P40" s="90"/>
      <c r="Q40" s="79"/>
      <c r="S40" s="119" t="e">
        <f t="shared" ref="S40" si="58">AQ40</f>
        <v>#DIV/0!</v>
      </c>
      <c r="T40" s="138" t="str">
        <f>INDEX('League Schedule (2)'!AA:AA,MATCH('League Results (2)'!U40,'League Schedule (2)'!AB:AB,0))</f>
        <v>St. Andrews 3</v>
      </c>
      <c r="U40" s="54" t="s">
        <v>37</v>
      </c>
      <c r="V40" s="140" t="str">
        <f>IF(V41&gt;0, IF(SUM(V41:X41)&lt;=10, 1, 0), " ")</f>
        <v xml:space="preserve"> </v>
      </c>
      <c r="W40" s="141"/>
      <c r="X40" s="141"/>
      <c r="Y40" s="140" t="str">
        <f>IF(Y41&gt;0, IF(SUM(Y41:AA41)&lt;=10, 1, 0), " ")</f>
        <v xml:space="preserve"> </v>
      </c>
      <c r="Z40" s="141"/>
      <c r="AA40" s="141"/>
      <c r="AB40" s="143"/>
      <c r="AC40" s="144"/>
      <c r="AD40" s="144"/>
      <c r="AE40" s="140" t="str">
        <f>IF(AE41&gt;0, IF(SUM(AE41:AG41)&lt;=10, 1, 0), " ")</f>
        <v xml:space="preserve"> </v>
      </c>
      <c r="AF40" s="141"/>
      <c r="AG40" s="141"/>
      <c r="AH40" s="140"/>
      <c r="AI40" s="141"/>
      <c r="AJ40" s="141"/>
      <c r="AK40" s="22">
        <f t="shared" ref="AK40" si="59">SUM(V40:AJ40)</f>
        <v>0</v>
      </c>
      <c r="AL40" s="21"/>
      <c r="AM40" s="32" t="e">
        <f>AK40/(COUNTIF(V40:AJ40,0)+COUNTIF(V40:AJ40, 1))</f>
        <v>#DIV/0!</v>
      </c>
      <c r="AN40" s="49">
        <f>SUMIF(V$46:AJ$46, AK40,V40:AJ40)</f>
        <v>0</v>
      </c>
      <c r="AO40" s="49">
        <f>SUMIF(V$47:AJ$47, AK40,V41:AJ41)</f>
        <v>0</v>
      </c>
      <c r="AP40" s="51" t="e">
        <f>AM40+(0.0001*AN40)-(0.0000001*AO40)-(0.00000000001*AL41)</f>
        <v>#DIV/0!</v>
      </c>
      <c r="AQ40" s="135" t="e">
        <f t="shared" ref="AQ40" si="60">RANK(AP40, AP$36:AP$45)</f>
        <v>#DIV/0!</v>
      </c>
      <c r="AR40" s="37"/>
    </row>
    <row r="41" spans="1:44" x14ac:dyDescent="0.25">
      <c r="A41" s="78" t="s">
        <v>102</v>
      </c>
      <c r="B41" s="72"/>
      <c r="C41" s="72"/>
      <c r="D41" s="86" t="str">
        <f>VLOOKUP(5, $S$4:$T$13, 2, 0)</f>
        <v>Glasgow 1</v>
      </c>
      <c r="E41" s="69">
        <v>1</v>
      </c>
      <c r="F41" s="70">
        <v>2</v>
      </c>
      <c r="G41" s="71">
        <v>3</v>
      </c>
      <c r="H41" s="89">
        <f t="shared" ref="H41:H43" si="61">SUM(E41:G41)</f>
        <v>6</v>
      </c>
      <c r="I41" s="24" t="s">
        <v>62</v>
      </c>
      <c r="J41" s="72"/>
      <c r="K41" s="72"/>
      <c r="L41" s="86" t="str">
        <f>VLOOKUP(1, $S$20:$T$30, 2,0)</f>
        <v>Aberdeen 1</v>
      </c>
      <c r="M41" s="69">
        <v>4</v>
      </c>
      <c r="N41" s="70">
        <v>5</v>
      </c>
      <c r="O41" s="71">
        <v>6</v>
      </c>
      <c r="P41" s="89">
        <f t="shared" ref="P41:P43" si="62">SUM(M41:O41)</f>
        <v>15</v>
      </c>
      <c r="Q41" s="77" t="str">
        <f t="shared" ref="Q41:Q43" si="63">IF(E41&gt;0, IF((E41+F41+G41)&lt;(M41+N41+O41), D41, L41), " ")</f>
        <v>Glasgow 1</v>
      </c>
      <c r="S41" s="119"/>
      <c r="T41" s="139"/>
      <c r="U41" s="55"/>
      <c r="V41" s="66">
        <f>IF(ISNA(VLOOKUP(CONCATENATE($U40, V$34), $C$3:$G$92, 3, 0)), VLOOKUP(CONCATENATE($U40, V$34), $K$3:$O$92, 3, 0), VLOOKUP(CONCATENATE($U40, V$34), $C$3:$G$92, 3, 0))</f>
        <v>0</v>
      </c>
      <c r="W41" s="67">
        <f>IF(ISNA(VLOOKUP(CONCATENATE($U40, V$34), $C$3:$G$92, 4, 0)), VLOOKUP(CONCATENATE($U40, V$34), $K$3:$O$92, 4,0), VLOOKUP(CONCATENATE($U40, V$34), $C$3:$G$92, 4, 0))</f>
        <v>0</v>
      </c>
      <c r="X41" s="68">
        <f>IF(ISNA(VLOOKUP(CONCATENATE($U40, V$34), $C$3:$G$92, 5,0)), VLOOKUP(CONCATENATE($U40, V$34), $K$3:$O$92, 5,0), VLOOKUP(CONCATENATE($U40, V$34), $C$3:$G$92,5, 0))</f>
        <v>0</v>
      </c>
      <c r="Y41" s="66">
        <f>IF(ISNA(VLOOKUP(CONCATENATE($U40, Y$34), $C$3:$G$92, 3, 0)), VLOOKUP(CONCATENATE($U40, Y$34), $K$3:$O$92, 3, 0), VLOOKUP(CONCATENATE($U40, Y$34), $C$3:$G$92, 3, 0))</f>
        <v>0</v>
      </c>
      <c r="Z41" s="67">
        <f>IF(ISNA(VLOOKUP(CONCATENATE($U40, Y$34), $C$3:$G$92, 4, 0)), VLOOKUP(CONCATENATE($U40, Y$34), $K$3:$O$92, 4,0), VLOOKUP(CONCATENATE($U40, Y$34), $C$3:$G$92, 4, 0))</f>
        <v>0</v>
      </c>
      <c r="AA41" s="68">
        <f>IF(ISNA(VLOOKUP(CONCATENATE($U40, Y$34), $C$3:$G$92, 5,0)), VLOOKUP(CONCATENATE($U40, Y$34), $K$3:$O$92, 5,0), VLOOKUP(CONCATENATE($U40, Y$34), $C$3:$G$92,5, 0))</f>
        <v>0</v>
      </c>
      <c r="AB41" s="56"/>
      <c r="AC41" s="57"/>
      <c r="AD41" s="58"/>
      <c r="AE41" s="66">
        <f>IF(ISNA(VLOOKUP(CONCATENATE($U40, AE$34), $C$3:$G$92, 3, 0)), VLOOKUP(CONCATENATE($U40, AE$34), $K$3:$O$92, 3, 0), VLOOKUP(CONCATENATE($U40, AE$34), $C$3:$G$92, 3, 0))</f>
        <v>0</v>
      </c>
      <c r="AF41" s="67">
        <f>IF(ISNA(VLOOKUP(CONCATENATE($U40, AE$34), $C$3:$G$92, 4, 0)), VLOOKUP(CONCATENATE($U40, AE$34), $K$3:$O$92, 4,0), VLOOKUP(CONCATENATE($U40, AE$34), $C$3:$G$92, 4, 0))</f>
        <v>0</v>
      </c>
      <c r="AG41" s="68">
        <f>IF(ISNA(VLOOKUP(CONCATENATE($U40, AE$34), $C$3:$G$92, 5,0)), VLOOKUP(CONCATENATE($U40, AE$34), $K$3:$O$92, 5,0), VLOOKUP(CONCATENATE($U40, AE$34), $C$3:$G$92,5, 0))</f>
        <v>0</v>
      </c>
      <c r="AH41" s="66"/>
      <c r="AI41" s="67"/>
      <c r="AJ41" s="68"/>
      <c r="AK41" s="22"/>
      <c r="AL41" s="21">
        <f>SUM(V41:AJ41)</f>
        <v>0</v>
      </c>
      <c r="AM41" s="32"/>
      <c r="AN41" s="49"/>
      <c r="AO41" s="49"/>
      <c r="AP41" s="51"/>
      <c r="AQ41" s="136"/>
      <c r="AR41" s="37"/>
    </row>
    <row r="42" spans="1:44" x14ac:dyDescent="0.25">
      <c r="A42" s="78" t="s">
        <v>103</v>
      </c>
      <c r="B42" s="72"/>
      <c r="C42" s="72"/>
      <c r="D42" s="86" t="str">
        <f>VLOOKUP(5, $S$19:$T$30, 2, 0)</f>
        <v>Strathclyde 2</v>
      </c>
      <c r="E42" s="69">
        <v>1</v>
      </c>
      <c r="F42" s="70">
        <v>2</v>
      </c>
      <c r="G42" s="71">
        <v>3</v>
      </c>
      <c r="H42" s="89">
        <f t="shared" si="61"/>
        <v>6</v>
      </c>
      <c r="I42" s="24" t="s">
        <v>62</v>
      </c>
      <c r="J42" s="72"/>
      <c r="K42" s="72"/>
      <c r="L42" s="86" t="e">
        <f>VLOOKUP(1, $S$36:$T$46, 2, 0)</f>
        <v>#N/A</v>
      </c>
      <c r="M42" s="69">
        <v>4</v>
      </c>
      <c r="N42" s="70">
        <v>5</v>
      </c>
      <c r="O42" s="71">
        <v>6</v>
      </c>
      <c r="P42" s="89">
        <f t="shared" si="62"/>
        <v>15</v>
      </c>
      <c r="Q42" s="77" t="str">
        <f t="shared" si="63"/>
        <v>Strathclyde 2</v>
      </c>
      <c r="S42" s="119" t="e">
        <f t="shared" ref="S42" si="64">AQ42</f>
        <v>#DIV/0!</v>
      </c>
      <c r="T42" s="138" t="str">
        <f>INDEX('League Schedule (2)'!AA:AA,MATCH('League Results (2)'!U42,'League Schedule (2)'!AB:AB,0))</f>
        <v>Aberdeen 2</v>
      </c>
      <c r="U42" s="54" t="s">
        <v>38</v>
      </c>
      <c r="V42" s="140" t="str">
        <f>IF(V43&gt;0, IF(SUM(V43:X43)&lt;=10, 1, 0), " ")</f>
        <v xml:space="preserve"> </v>
      </c>
      <c r="W42" s="141"/>
      <c r="X42" s="141"/>
      <c r="Y42" s="140" t="str">
        <f t="shared" ref="Y42" si="65">IF(Y43&gt;0, IF(SUM(Y43:AA43)&lt;=10, 1, 0), " ")</f>
        <v xml:space="preserve"> </v>
      </c>
      <c r="Z42" s="141"/>
      <c r="AA42" s="141"/>
      <c r="AB42" s="140" t="str">
        <f t="shared" ref="AB42" si="66">IF(AB43&gt;0, IF(SUM(AB43:AD43)&lt;=10, 1, 0), " ")</f>
        <v xml:space="preserve"> </v>
      </c>
      <c r="AC42" s="141"/>
      <c r="AD42" s="141"/>
      <c r="AE42" s="143"/>
      <c r="AF42" s="144"/>
      <c r="AG42" s="144"/>
      <c r="AH42" s="140"/>
      <c r="AI42" s="141"/>
      <c r="AJ42" s="141"/>
      <c r="AK42" s="22">
        <f t="shared" ref="AK42" si="67">SUM(V42:AJ42)</f>
        <v>0</v>
      </c>
      <c r="AL42" s="21"/>
      <c r="AM42" s="32" t="e">
        <f>AK42/(COUNTIF(V42:AJ42,0)+COUNTIF(V42:AJ42, 1))</f>
        <v>#DIV/0!</v>
      </c>
      <c r="AN42" s="49">
        <f>SUMIF(V$46:AJ$46, AK42,V42:AJ42)</f>
        <v>0</v>
      </c>
      <c r="AO42" s="49">
        <f>SUMIF(V$47:AJ$47, AK42,V43:AJ43)</f>
        <v>0</v>
      </c>
      <c r="AP42" s="51" t="e">
        <f>AM42+(0.0001*AN42)-(0.0000001*AO42)-(0.00000000001*AL43)</f>
        <v>#DIV/0!</v>
      </c>
      <c r="AQ42" s="135" t="e">
        <f t="shared" ref="AQ42" si="68">RANK(AP42, AP$36:AP$45)</f>
        <v>#DIV/0!</v>
      </c>
      <c r="AR42" s="37"/>
    </row>
    <row r="43" spans="1:44" ht="15.75" thickBot="1" x14ac:dyDescent="0.3">
      <c r="A43" s="80" t="s">
        <v>104</v>
      </c>
      <c r="B43" s="81"/>
      <c r="C43" s="81"/>
      <c r="D43" s="87" t="s">
        <v>16</v>
      </c>
      <c r="E43" s="69">
        <v>1</v>
      </c>
      <c r="F43" s="70">
        <v>2</v>
      </c>
      <c r="G43" s="71">
        <v>3</v>
      </c>
      <c r="H43" s="91">
        <f t="shared" si="61"/>
        <v>6</v>
      </c>
      <c r="I43" s="82" t="s">
        <v>62</v>
      </c>
      <c r="J43" s="81"/>
      <c r="K43" s="81"/>
      <c r="L43" s="87" t="e">
        <f>VLOOKUP(1, $S$52:$T$62, 2, 0)</f>
        <v>#N/A</v>
      </c>
      <c r="M43" s="69">
        <v>4</v>
      </c>
      <c r="N43" s="70">
        <v>5</v>
      </c>
      <c r="O43" s="71">
        <v>6</v>
      </c>
      <c r="P43" s="91">
        <f t="shared" si="62"/>
        <v>15</v>
      </c>
      <c r="Q43" s="83" t="str">
        <f t="shared" si="63"/>
        <v>Aberdeen 2</v>
      </c>
      <c r="S43" s="119"/>
      <c r="T43" s="139"/>
      <c r="U43" s="55"/>
      <c r="V43" s="66">
        <f>IF(ISNA(VLOOKUP(CONCATENATE($U42, V$34), $C$3:$G$92, 3, 0)), VLOOKUP(CONCATENATE($U42, V$34), $K$3:$O$92, 3, 0), VLOOKUP(CONCATENATE($U42, V$34), $C$3:$G$92, 3, 0))</f>
        <v>0</v>
      </c>
      <c r="W43" s="67">
        <f>IF(ISNA(VLOOKUP(CONCATENATE($U42, V$34), $C$3:$G$92, 4, 0)), VLOOKUP(CONCATENATE($U42, V$34), $K$3:$O$92, 4,0), VLOOKUP(CONCATENATE($U42, V$34), $C$3:$G$92, 4, 0))</f>
        <v>0</v>
      </c>
      <c r="X43" s="68">
        <f>IF(ISNA(VLOOKUP(CONCATENATE($U42, V$34), $C$3:$G$92, 5,0)), VLOOKUP(CONCATENATE($U42, V$34), $K$3:$O$92, 5,0), VLOOKUP(CONCATENATE($U42, V$34), $C$3:$G$92,5, 0))</f>
        <v>0</v>
      </c>
      <c r="Y43" s="66">
        <f>IF(ISNA(VLOOKUP(CONCATENATE($U42, Y$34), $C$3:$G$92, 3, 0)), VLOOKUP(CONCATENATE($U42, Y$34), $K$3:$O$92, 3, 0), VLOOKUP(CONCATENATE($U42, Y$34), $C$3:$G$92, 3, 0))</f>
        <v>0</v>
      </c>
      <c r="Z43" s="67">
        <f>IF(ISNA(VLOOKUP(CONCATENATE($U42, Y$34), $C$3:$G$92, 4, 0)), VLOOKUP(CONCATENATE($U42, Y$34), $K$3:$O$92, 4,0), VLOOKUP(CONCATENATE($U42, Y$34), $C$3:$G$92, 4, 0))</f>
        <v>0</v>
      </c>
      <c r="AA43" s="68">
        <f>IF(ISNA(VLOOKUP(CONCATENATE($U42, Y$34), $C$3:$G$92, 5,0)), VLOOKUP(CONCATENATE($U42, Y$34), $K$3:$O$92, 5,0), VLOOKUP(CONCATENATE($U42, Y$34), $C$3:$G$92,5, 0))</f>
        <v>0</v>
      </c>
      <c r="AB43" s="66">
        <f>IF(ISNA(VLOOKUP(CONCATENATE($U42, AB$34), $C$3:$G$92, 3, 0)), VLOOKUP(CONCATENATE($U42, AB$34), $K$3:$O$92, 3, 0), VLOOKUP(CONCATENATE($U42, AB$34), $C$3:$G$92, 3, 0))</f>
        <v>0</v>
      </c>
      <c r="AC43" s="67">
        <f>IF(ISNA(VLOOKUP(CONCATENATE($U42, AB$34), $C$3:$G$92, 4, 0)), VLOOKUP(CONCATENATE($U42, AB$34), $K$3:$O$92, 4,0), VLOOKUP(CONCATENATE($U42, AB$34), $C$3:$G$92, 4, 0))</f>
        <v>0</v>
      </c>
      <c r="AD43" s="68">
        <f>IF(ISNA(VLOOKUP(CONCATENATE($U42, AB$34), $C$3:$G$92, 5,0)), VLOOKUP(CONCATENATE($U42, AB$34), $K$3:$O$92, 5,0), VLOOKUP(CONCATENATE($U42, AB$34), $C$3:$G$92,5, 0))</f>
        <v>0</v>
      </c>
      <c r="AE43" s="56"/>
      <c r="AF43" s="57"/>
      <c r="AG43" s="58"/>
      <c r="AH43" s="66"/>
      <c r="AI43" s="67"/>
      <c r="AJ43" s="68"/>
      <c r="AK43" s="22"/>
      <c r="AL43" s="21">
        <f>SUM(V43:AJ43)</f>
        <v>0</v>
      </c>
      <c r="AM43" s="32"/>
      <c r="AN43" s="49"/>
      <c r="AO43" s="49"/>
      <c r="AP43" s="51"/>
      <c r="AQ43" s="136"/>
      <c r="AR43" s="37"/>
    </row>
    <row r="44" spans="1:44" x14ac:dyDescent="0.2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S44" s="119">
        <f t="shared" ref="S44" si="69">AQ44</f>
        <v>0</v>
      </c>
      <c r="T44" s="138"/>
      <c r="U44" s="54"/>
      <c r="V44" s="140"/>
      <c r="W44" s="141"/>
      <c r="X44" s="141"/>
      <c r="Y44" s="140"/>
      <c r="Z44" s="141"/>
      <c r="AA44" s="141"/>
      <c r="AB44" s="140"/>
      <c r="AC44" s="141"/>
      <c r="AD44" s="141"/>
      <c r="AE44" s="140"/>
      <c r="AF44" s="141"/>
      <c r="AG44" s="141"/>
      <c r="AH44" s="143"/>
      <c r="AI44" s="144"/>
      <c r="AJ44" s="144"/>
      <c r="AK44" s="22"/>
      <c r="AL44" s="21"/>
      <c r="AM44" s="32"/>
      <c r="AN44" s="49"/>
      <c r="AO44" s="49"/>
      <c r="AP44" s="51"/>
      <c r="AQ44" s="135"/>
      <c r="AR44" s="37"/>
    </row>
    <row r="45" spans="1:44" x14ac:dyDescent="0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S45" s="119"/>
      <c r="T45" s="139"/>
      <c r="U45" s="62"/>
      <c r="V45" s="66"/>
      <c r="W45" s="67"/>
      <c r="X45" s="68"/>
      <c r="Y45" s="66"/>
      <c r="Z45" s="67"/>
      <c r="AA45" s="68"/>
      <c r="AB45" s="66"/>
      <c r="AC45" s="67"/>
      <c r="AD45" s="68"/>
      <c r="AE45" s="66"/>
      <c r="AF45" s="67"/>
      <c r="AG45" s="68"/>
      <c r="AH45" s="56"/>
      <c r="AI45" s="57"/>
      <c r="AJ45" s="58"/>
      <c r="AK45" s="27"/>
      <c r="AL45" s="21"/>
      <c r="AM45" s="32"/>
      <c r="AN45" s="49"/>
      <c r="AO45" s="49"/>
      <c r="AP45" s="51"/>
      <c r="AQ45" s="136"/>
      <c r="AR45" s="37"/>
    </row>
    <row r="46" spans="1:44" x14ac:dyDescent="0.2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V46" s="145">
        <f>AK36</f>
        <v>0</v>
      </c>
      <c r="W46" s="145"/>
      <c r="X46" s="145"/>
      <c r="Y46" s="145">
        <f>AK38</f>
        <v>0</v>
      </c>
      <c r="Z46" s="145"/>
      <c r="AA46" s="145"/>
      <c r="AB46" s="145">
        <f>AK40</f>
        <v>0</v>
      </c>
      <c r="AC46" s="145"/>
      <c r="AD46" s="145"/>
      <c r="AE46" s="145">
        <f>AK42</f>
        <v>0</v>
      </c>
      <c r="AF46" s="145"/>
      <c r="AG46" s="145"/>
      <c r="AH46" s="145">
        <f>AK44</f>
        <v>0</v>
      </c>
      <c r="AI46" s="145"/>
      <c r="AJ46" s="145"/>
    </row>
    <row r="47" spans="1:44" x14ac:dyDescent="0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V47" s="63">
        <f>V46</f>
        <v>0</v>
      </c>
      <c r="W47" s="63">
        <f>V46</f>
        <v>0</v>
      </c>
      <c r="X47" s="63">
        <f>V46</f>
        <v>0</v>
      </c>
      <c r="Y47" s="63">
        <f>Y46</f>
        <v>0</v>
      </c>
      <c r="Z47" s="63">
        <f>Y46</f>
        <v>0</v>
      </c>
      <c r="AA47" s="63">
        <f>Y46</f>
        <v>0</v>
      </c>
      <c r="AB47" s="63">
        <f>AB46</f>
        <v>0</v>
      </c>
      <c r="AC47" s="63">
        <f>AB46</f>
        <v>0</v>
      </c>
      <c r="AD47" s="63">
        <f>AB46</f>
        <v>0</v>
      </c>
      <c r="AE47" s="63">
        <f>AE46</f>
        <v>0</v>
      </c>
      <c r="AF47" s="63">
        <f>AE46</f>
        <v>0</v>
      </c>
      <c r="AG47" s="63">
        <f>AE46</f>
        <v>0</v>
      </c>
      <c r="AH47" s="63">
        <f>AH46</f>
        <v>0</v>
      </c>
      <c r="AI47" s="63">
        <f>AH46</f>
        <v>0</v>
      </c>
      <c r="AJ47" s="63">
        <f>AH46</f>
        <v>0</v>
      </c>
    </row>
    <row r="48" spans="1:44" x14ac:dyDescent="0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44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T49" s="23" t="s">
        <v>58</v>
      </c>
    </row>
    <row r="50" spans="1:44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U50" s="101"/>
      <c r="V50" s="131" t="s">
        <v>41</v>
      </c>
      <c r="W50" s="131"/>
      <c r="X50" s="131"/>
      <c r="Y50" s="131" t="s">
        <v>42</v>
      </c>
      <c r="Z50" s="131"/>
      <c r="AA50" s="131"/>
      <c r="AB50" s="131" t="s">
        <v>45</v>
      </c>
      <c r="AC50" s="131"/>
      <c r="AD50" s="131"/>
      <c r="AE50" s="131" t="s">
        <v>46</v>
      </c>
      <c r="AF50" s="131"/>
      <c r="AG50" s="131"/>
      <c r="AH50" s="131" t="s">
        <v>95</v>
      </c>
      <c r="AI50" s="131"/>
      <c r="AJ50" s="131"/>
    </row>
    <row r="51" spans="1:44" ht="30" x14ac:dyDescent="0.25">
      <c r="T51" s="19" t="s">
        <v>51</v>
      </c>
      <c r="U51" s="38"/>
      <c r="V51" s="132" t="str">
        <f>T52</f>
        <v xml:space="preserve"> </v>
      </c>
      <c r="W51" s="133"/>
      <c r="X51" s="134"/>
      <c r="Y51" s="132" t="str">
        <f>T54</f>
        <v>Dundee 1</v>
      </c>
      <c r="Z51" s="133"/>
      <c r="AA51" s="134"/>
      <c r="AB51" s="132" t="str">
        <f>T56</f>
        <v>Glasgow 3</v>
      </c>
      <c r="AC51" s="133"/>
      <c r="AD51" s="134"/>
      <c r="AE51" s="132" t="str">
        <f>T58</f>
        <v>Dundee 2</v>
      </c>
      <c r="AF51" s="133"/>
      <c r="AG51" s="134"/>
      <c r="AH51" s="132"/>
      <c r="AI51" s="133"/>
      <c r="AJ51" s="134"/>
      <c r="AK51" s="29" t="s">
        <v>56</v>
      </c>
      <c r="AL51" s="30" t="s">
        <v>61</v>
      </c>
      <c r="AM51" s="31" t="s">
        <v>57</v>
      </c>
      <c r="AN51" s="50" t="s">
        <v>99</v>
      </c>
      <c r="AO51" s="50" t="s">
        <v>101</v>
      </c>
      <c r="AP51" s="31" t="s">
        <v>100</v>
      </c>
      <c r="AQ51" s="52" t="s">
        <v>50</v>
      </c>
      <c r="AR51" s="65"/>
    </row>
    <row r="52" spans="1:44" x14ac:dyDescent="0.25">
      <c r="S52" s="119" t="e">
        <f>AQ52</f>
        <v>#DIV/0!</v>
      </c>
      <c r="T52" s="138" t="str">
        <f>INDEX('League Schedule (2)'!AA:AA,MATCH('League Results (2)'!U52,'League Schedule (2)'!AB:AB,0))</f>
        <v xml:space="preserve"> </v>
      </c>
      <c r="U52" s="54" t="s">
        <v>41</v>
      </c>
      <c r="V52" s="99"/>
      <c r="W52" s="100"/>
      <c r="X52" s="100"/>
      <c r="Y52" s="140" t="str">
        <f>IF(Y53&gt;0, IF(SUM(Y53:AA53)&lt;=5, 1, 0), " ")</f>
        <v xml:space="preserve"> </v>
      </c>
      <c r="Z52" s="141"/>
      <c r="AA52" s="141"/>
      <c r="AB52" s="140" t="str">
        <f>IF(AB53&gt;0, IF(SUM(AB53:AD53)&lt;=5, 1, 0), " ")</f>
        <v xml:space="preserve"> </v>
      </c>
      <c r="AC52" s="141"/>
      <c r="AD52" s="141"/>
      <c r="AE52" s="140" t="str">
        <f>IF(AE53&gt;0, IF(SUM(AE53:AG53)&lt;=5, 1, 0), " ")</f>
        <v xml:space="preserve"> </v>
      </c>
      <c r="AF52" s="141"/>
      <c r="AG52" s="141"/>
      <c r="AH52" s="140"/>
      <c r="AI52" s="141"/>
      <c r="AJ52" s="141"/>
      <c r="AK52" s="22">
        <f>SUM(V52:AJ52)</f>
        <v>0</v>
      </c>
      <c r="AL52" s="21"/>
      <c r="AM52" s="32" t="e">
        <f>AK52/(COUNTIF(V52:AJ52,0)+COUNTIF(V52:AJ52, 1))</f>
        <v>#DIV/0!</v>
      </c>
      <c r="AN52" s="49">
        <f>SUMIF(V$62:AJ$62, AK52,V52:AJ52)</f>
        <v>0</v>
      </c>
      <c r="AO52" s="49">
        <f>SUMIF(V$63:AJ$63, AK52,V53:AJ53)</f>
        <v>0</v>
      </c>
      <c r="AP52" s="51" t="e">
        <f>AM52+(0.0001*AN52)-(0.0000001*AO52)-(0.00000000001*AL53)</f>
        <v>#DIV/0!</v>
      </c>
      <c r="AQ52" s="135" t="e">
        <f>RANK(AP52, AP$52:AP$61)</f>
        <v>#DIV/0!</v>
      </c>
      <c r="AR52" s="37"/>
    </row>
    <row r="53" spans="1:44" x14ac:dyDescent="0.25">
      <c r="S53" s="119"/>
      <c r="T53" s="139"/>
      <c r="U53" s="55"/>
      <c r="V53" s="56"/>
      <c r="W53" s="57"/>
      <c r="X53" s="58"/>
      <c r="Y53" s="66">
        <f>IF(ISNA(VLOOKUP(CONCATENATE($U52, Y$50), $C$3:$G$92, 3, 0)), VLOOKUP(CONCATENATE($U52, Y$50), $K$3:$O$92, 3, 0), VLOOKUP(CONCATENATE($U52, Y$50), $C$3:$G$92, 3, 0))</f>
        <v>0</v>
      </c>
      <c r="Z53" s="67">
        <f>IF(ISNA(VLOOKUP(CONCATENATE($U52, Y$50), $C$3:$G$92, 4, 0)), VLOOKUP(CONCATENATE($U52, Y$50), $K$3:$O$92, 4,0), VLOOKUP(CONCATENATE($U52, Y$50), $C$3:$G$92, 4, 0))</f>
        <v>0</v>
      </c>
      <c r="AA53" s="68">
        <f>IF(ISNA(VLOOKUP(CONCATENATE($U52, Y$50), $C$3:$G$92, 5,0)), VLOOKUP(CONCATENATE($U52, Y$50), $K$3:$O$92, 5,0), VLOOKUP(CONCATENATE($U52, Y$50), $C$3:$G$92,5, 0))</f>
        <v>0</v>
      </c>
      <c r="AB53" s="66">
        <f>IF(ISNA(VLOOKUP(CONCATENATE($U52, AB$50), $C$3:$G$92, 3, 0)), VLOOKUP(CONCATENATE($U52, AB$50), $K$3:$O$92, 3, 0), VLOOKUP(CONCATENATE($U52, AB$50), $C$3:$G$92, 3, 0))</f>
        <v>0</v>
      </c>
      <c r="AC53" s="67">
        <f>IF(ISNA(VLOOKUP(CONCATENATE($U52, AB$50), $C$3:$G$92, 4, 0)), VLOOKUP(CONCATENATE($U52, AB$50), $K$3:$O$92, 4,0), VLOOKUP(CONCATENATE($U52, AB$50), $C$3:$G$92, 4, 0))</f>
        <v>0</v>
      </c>
      <c r="AD53" s="68">
        <f>IF(ISNA(VLOOKUP(CONCATENATE($U52, AB$50), $C$3:$G$92, 5,0)), VLOOKUP(CONCATENATE($U52, AB$50), $K$3:$O$92, 5,0), VLOOKUP(CONCATENATE($U52, AB$50), $C$3:$G$92,5, 0))</f>
        <v>0</v>
      </c>
      <c r="AE53" s="66">
        <f>IF(ISNA(VLOOKUP(CONCATENATE($U52, AE$50), $C$3:$G$92, 3, 0)), VLOOKUP(CONCATENATE($U52, AE$50), $K$3:$O$92, 3, 0), VLOOKUP(CONCATENATE($U52, AE$50), $C$3:$G$92, 3, 0))</f>
        <v>0</v>
      </c>
      <c r="AF53" s="67">
        <f>IF(ISNA(VLOOKUP(CONCATENATE($U52, AE$50), $C$3:$G$92, 4, 0)), VLOOKUP(CONCATENATE($U52, AE$50), $K$3:$O$92, 4,0), VLOOKUP(CONCATENATE($U52, AE$50), $C$3:$G$92, 4, 0))</f>
        <v>0</v>
      </c>
      <c r="AG53" s="68">
        <f>IF(ISNA(VLOOKUP(CONCATENATE($U52, AE$50), $C$3:$G$92, 5,0)), VLOOKUP(CONCATENATE($U52, AE$50), $K$3:$O$92, 5,0), VLOOKUP(CONCATENATE($U52, AE$50), $C$3:$G$92,5, 0))</f>
        <v>0</v>
      </c>
      <c r="AH53" s="59"/>
      <c r="AI53" s="60"/>
      <c r="AJ53" s="61"/>
      <c r="AK53" s="22"/>
      <c r="AL53" s="21">
        <f>SUM(V53:AJ53)</f>
        <v>0</v>
      </c>
      <c r="AM53" s="32"/>
      <c r="AN53" s="49"/>
      <c r="AO53" s="49"/>
      <c r="AP53" s="51"/>
      <c r="AQ53" s="136"/>
      <c r="AR53" s="37"/>
    </row>
    <row r="54" spans="1:44" x14ac:dyDescent="0.25">
      <c r="S54" s="119" t="e">
        <f t="shared" ref="S54" si="70">AQ54</f>
        <v>#DIV/0!</v>
      </c>
      <c r="T54" s="138" t="str">
        <f>INDEX('League Schedule (2)'!AA:AA,MATCH('League Results (2)'!U54,'League Schedule (2)'!AB:AB,0))</f>
        <v>Dundee 1</v>
      </c>
      <c r="U54" s="54" t="s">
        <v>42</v>
      </c>
      <c r="V54" s="140" t="str">
        <f>IF(V55&gt;0, IF(SUM(V55:X55)&lt;=5, 1, 0), " ")</f>
        <v xml:space="preserve"> </v>
      </c>
      <c r="W54" s="141"/>
      <c r="X54" s="141"/>
      <c r="Y54" s="45"/>
      <c r="Z54" s="46"/>
      <c r="AA54" s="46"/>
      <c r="AB54" s="140" t="str">
        <f>IF(AB55&gt;0, IF(SUM(AB55:AD55)&lt;=5, 1, 0), " ")</f>
        <v xml:space="preserve"> </v>
      </c>
      <c r="AC54" s="141"/>
      <c r="AD54" s="141"/>
      <c r="AE54" s="140" t="str">
        <f>IF(AE55&gt;0, IF(SUM(AE55:AG55)&lt;=5, 1, 0), " ")</f>
        <v xml:space="preserve"> </v>
      </c>
      <c r="AF54" s="141"/>
      <c r="AG54" s="141"/>
      <c r="AH54" s="140"/>
      <c r="AI54" s="141"/>
      <c r="AJ54" s="141"/>
      <c r="AK54" s="22">
        <f t="shared" ref="AK54" si="71">SUM(V54:AJ54)</f>
        <v>0</v>
      </c>
      <c r="AL54" s="21"/>
      <c r="AM54" s="32" t="e">
        <f>AK54/(COUNTIF(V54:AJ54,0)+COUNTIF(V54:AJ54, 1))</f>
        <v>#DIV/0!</v>
      </c>
      <c r="AN54" s="49">
        <f>SUMIF(V$62:AJ$62, AK54,V54:AJ54)</f>
        <v>0</v>
      </c>
      <c r="AO54" s="49">
        <f>SUMIF(V$63:AJ$63, AK54,V55:AJ55)</f>
        <v>0</v>
      </c>
      <c r="AP54" s="51" t="e">
        <f>AM54+(0.0001*AN54)-(0.0000001*AO54)-(0.00000000001*AL55)</f>
        <v>#DIV/0!</v>
      </c>
      <c r="AQ54" s="135" t="e">
        <f t="shared" ref="AQ54" si="72">RANK(AP54, AP$52:AP$61)</f>
        <v>#DIV/0!</v>
      </c>
      <c r="AR54" s="37"/>
    </row>
    <row r="55" spans="1:44" x14ac:dyDescent="0.25">
      <c r="S55" s="119"/>
      <c r="T55" s="139"/>
      <c r="U55" s="55"/>
      <c r="V55" s="66">
        <f>IF(ISNA(VLOOKUP(CONCATENATE($U54, V$50), $C$3:$G$92, 3, 0)), VLOOKUP(CONCATENATE($U54, V$50), $K$3:$O$92, 3, 0), VLOOKUP(CONCATENATE($U54, V$50), $C$3:$G$92, 3, 0))</f>
        <v>0</v>
      </c>
      <c r="W55" s="67">
        <f>IF(ISNA(VLOOKUP(CONCATENATE($U54, V$50), $C$3:$G$92, 4, 0)), VLOOKUP(CONCATENATE($U54, V$50), $K$3:$O$92, 4,0), VLOOKUP(CONCATENATE($U54, V$50), $C$3:$G$92, 4, 0))</f>
        <v>0</v>
      </c>
      <c r="X55" s="68">
        <f>IF(ISNA(VLOOKUP(CONCATENATE($U54, V$50), $C$3:$G$92, 5,0)), VLOOKUP(CONCATENATE($U54, V$50), $K$3:$O$92, 5,0), VLOOKUP(CONCATENATE($U54, V$50), $C$3:$G$92,5, 0))</f>
        <v>0</v>
      </c>
      <c r="Y55" s="56"/>
      <c r="Z55" s="57"/>
      <c r="AA55" s="58"/>
      <c r="AB55" s="66">
        <f>IF(ISNA(VLOOKUP(CONCATENATE($U54, AB$50), $C$3:$G$92, 3, 0)), VLOOKUP(CONCATENATE($U54, AB$50), $K$3:$O$92, 3, 0), VLOOKUP(CONCATENATE($U54, AB$50), $C$3:$G$92, 3, 0))</f>
        <v>0</v>
      </c>
      <c r="AC55" s="67">
        <f>IF(ISNA(VLOOKUP(CONCATENATE($U54, AB$50), $C$3:$G$92, 4, 0)), VLOOKUP(CONCATENATE($U54, AB$50), $K$3:$O$92, 4,0), VLOOKUP(CONCATENATE($U54, AB$50), $C$3:$G$92, 4, 0))</f>
        <v>0</v>
      </c>
      <c r="AD55" s="68">
        <f>IF(ISNA(VLOOKUP(CONCATENATE($U54, AB$50), $C$3:$G$92, 5,0)), VLOOKUP(CONCATENATE($U54, AB$50), $K$3:$O$92, 5,0), VLOOKUP(CONCATENATE($U54, AB$50), $C$3:$G$92,5, 0))</f>
        <v>0</v>
      </c>
      <c r="AE55" s="66">
        <f>IF(ISNA(VLOOKUP(CONCATENATE($U54, AE$50), $C$3:$G$92, 3, 0)), VLOOKUP(CONCATENATE($U54, AE$50), $K$3:$O$92, 3, 0), VLOOKUP(CONCATENATE($U54, AE$50), $C$3:$G$92, 3, 0))</f>
        <v>0</v>
      </c>
      <c r="AF55" s="67">
        <f>IF(ISNA(VLOOKUP(CONCATENATE($U54, AE$50), $C$3:$G$92, 4, 0)), VLOOKUP(CONCATENATE($U54, AE$50), $K$3:$O$92, 4,0), VLOOKUP(CONCATENATE($U54, AE$50), $C$3:$G$92, 4, 0))</f>
        <v>0</v>
      </c>
      <c r="AG55" s="68">
        <f>IF(ISNA(VLOOKUP(CONCATENATE($U54, AE$50), $C$3:$G$92, 5,0)), VLOOKUP(CONCATENATE($U54, AE$50), $K$3:$O$92, 5,0), VLOOKUP(CONCATENATE($U54, AE$50), $C$3:$G$92,5, 0))</f>
        <v>0</v>
      </c>
      <c r="AH55" s="59"/>
      <c r="AI55" s="60"/>
      <c r="AJ55" s="61"/>
      <c r="AK55" s="22"/>
      <c r="AL55" s="21">
        <f>SUM(V55:AJ55)</f>
        <v>0</v>
      </c>
      <c r="AM55" s="32"/>
      <c r="AN55" s="49"/>
      <c r="AO55" s="49"/>
      <c r="AP55" s="51"/>
      <c r="AQ55" s="136"/>
      <c r="AR55" s="37"/>
    </row>
    <row r="56" spans="1:44" x14ac:dyDescent="0.25">
      <c r="S56" s="119" t="e">
        <f t="shared" ref="S56" si="73">AQ56</f>
        <v>#DIV/0!</v>
      </c>
      <c r="T56" s="138" t="str">
        <f>INDEX('League Schedule (2)'!AA:AA,MATCH('League Results (2)'!U56,'League Schedule (2)'!AB:AB,0))</f>
        <v>Glasgow 3</v>
      </c>
      <c r="U56" s="54" t="s">
        <v>45</v>
      </c>
      <c r="V56" s="140" t="str">
        <f>IF(V57&gt;0, IF(SUM(V57:X57)&lt;=5, 1, 0), " ")</f>
        <v xml:space="preserve"> </v>
      </c>
      <c r="W56" s="141"/>
      <c r="X56" s="141"/>
      <c r="Y56" s="140" t="str">
        <f>IF(Y57&gt;0, IF(SUM(Y57:AA57)&lt;=5, 1, 0), " ")</f>
        <v xml:space="preserve"> </v>
      </c>
      <c r="Z56" s="141"/>
      <c r="AA56" s="141"/>
      <c r="AB56" s="143"/>
      <c r="AC56" s="144"/>
      <c r="AD56" s="144"/>
      <c r="AE56" s="140" t="str">
        <f>IF(AE57&gt;0, IF(SUM(AE57:AG57)&lt;=5, 1, 0), " ")</f>
        <v xml:space="preserve"> </v>
      </c>
      <c r="AF56" s="141"/>
      <c r="AG56" s="141"/>
      <c r="AH56" s="140"/>
      <c r="AI56" s="141"/>
      <c r="AJ56" s="141"/>
      <c r="AK56" s="22">
        <f t="shared" ref="AK56" si="74">SUM(V56:AJ56)</f>
        <v>0</v>
      </c>
      <c r="AL56" s="21"/>
      <c r="AM56" s="32" t="e">
        <f>AK56/(COUNTIF(V56:AJ56,0)+COUNTIF(V56:AJ56, 1))</f>
        <v>#DIV/0!</v>
      </c>
      <c r="AN56" s="49">
        <f>SUMIF(V$62:AJ$62, AK56,V56:AJ56)</f>
        <v>0</v>
      </c>
      <c r="AO56" s="49">
        <f>SUMIF(V$63:AJ$63, AK56,V57:AJ57)</f>
        <v>0</v>
      </c>
      <c r="AP56" s="51" t="e">
        <f>AM56+(0.0001*AN56)-(0.0000001*AO56)-(0.00000000001*AL57)</f>
        <v>#DIV/0!</v>
      </c>
      <c r="AQ56" s="135" t="e">
        <f t="shared" ref="AQ56" si="75">RANK(AP56, AP$52:AP$61)</f>
        <v>#DIV/0!</v>
      </c>
      <c r="AR56" s="37"/>
    </row>
    <row r="57" spans="1:44" x14ac:dyDescent="0.25">
      <c r="S57" s="119"/>
      <c r="T57" s="139"/>
      <c r="U57" s="55"/>
      <c r="V57" s="66">
        <f>IF(ISNA(VLOOKUP(CONCATENATE($U56, V$50), $C$3:$G$92, 3, 0)), VLOOKUP(CONCATENATE($U56, V$50), $K$3:$O$92, 3, 0), VLOOKUP(CONCATENATE($U56, V$50), $C$3:$G$92, 3, 0))</f>
        <v>0</v>
      </c>
      <c r="W57" s="67">
        <f>IF(ISNA(VLOOKUP(CONCATENATE($U56, V$50), $C$3:$G$92, 4, 0)), VLOOKUP(CONCATENATE($U56, V$50), $K$3:$O$92, 4,0), VLOOKUP(CONCATENATE($U56, V$50), $C$3:$G$92, 4, 0))</f>
        <v>0</v>
      </c>
      <c r="X57" s="68">
        <f>IF(ISNA(VLOOKUP(CONCATENATE($U56, V$50), $C$3:$G$92, 5,0)), VLOOKUP(CONCATENATE($U56, V$50), $K$3:$O$92, 5,0), VLOOKUP(CONCATENATE($U56, V$50), $C$3:$G$92,5, 0))</f>
        <v>0</v>
      </c>
      <c r="Y57" s="66">
        <f>IF(ISNA(VLOOKUP(CONCATENATE($U56, Y$50), $C$3:$G$92, 3, 0)), VLOOKUP(CONCATENATE($U56, Y$50), $K$3:$O$92, 3, 0), VLOOKUP(CONCATENATE($U56, Y$50), $C$3:$G$92, 3, 0))</f>
        <v>0</v>
      </c>
      <c r="Z57" s="67">
        <f>IF(ISNA(VLOOKUP(CONCATENATE($U56, Y$50), $C$3:$G$92, 4, 0)), VLOOKUP(CONCATENATE($U56, Y$50), $K$3:$O$92, 4,0), VLOOKUP(CONCATENATE($U56, Y$50), $C$3:$G$92, 4, 0))</f>
        <v>0</v>
      </c>
      <c r="AA57" s="68">
        <f>IF(ISNA(VLOOKUP(CONCATENATE($U56, Y$50), $C$3:$G$92, 5,0)), VLOOKUP(CONCATENATE($U56, Y$50), $K$3:$O$92, 5,0), VLOOKUP(CONCATENATE($U56, Y$50), $C$3:$G$92,5, 0))</f>
        <v>0</v>
      </c>
      <c r="AB57" s="56"/>
      <c r="AC57" s="57"/>
      <c r="AD57" s="58"/>
      <c r="AE57" s="66">
        <f>IF(ISNA(VLOOKUP(CONCATENATE($U56, AE$50), $C$3:$G$92, 3, 0)), VLOOKUP(CONCATENATE($U56, AE$50), $K$3:$O$92, 3, 0), VLOOKUP(CONCATENATE($U56, AE$50), $C$3:$G$92, 3, 0))</f>
        <v>0</v>
      </c>
      <c r="AF57" s="67">
        <f>IF(ISNA(VLOOKUP(CONCATENATE($U56, AE$50), $C$3:$G$92, 4, 0)), VLOOKUP(CONCATENATE($U56, AE$50), $K$3:$O$92, 4,0), VLOOKUP(CONCATENATE($U56, AE$50), $C$3:$G$92, 4, 0))</f>
        <v>0</v>
      </c>
      <c r="AG57" s="68">
        <f>IF(ISNA(VLOOKUP(CONCATENATE($U56, AE$50), $C$3:$G$92, 5,0)), VLOOKUP(CONCATENATE($U56, AE$50), $K$3:$O$92, 5,0), VLOOKUP(CONCATENATE($U56, AE$50), $C$3:$G$92,5, 0))</f>
        <v>0</v>
      </c>
      <c r="AH57" s="59"/>
      <c r="AI57" s="60"/>
      <c r="AJ57" s="61"/>
      <c r="AK57" s="22"/>
      <c r="AL57" s="21">
        <f>SUM(V57:AJ57)</f>
        <v>0</v>
      </c>
      <c r="AM57" s="32"/>
      <c r="AN57" s="49"/>
      <c r="AO57" s="49"/>
      <c r="AP57" s="51"/>
      <c r="AQ57" s="136"/>
      <c r="AR57" s="37"/>
    </row>
    <row r="58" spans="1:44" x14ac:dyDescent="0.25">
      <c r="S58" s="119" t="e">
        <f t="shared" ref="S58" si="76">AQ58</f>
        <v>#DIV/0!</v>
      </c>
      <c r="T58" s="138" t="str">
        <f>INDEX('League Schedule (2)'!AA:AA,MATCH('League Results (2)'!U58,'League Schedule (2)'!AB:AB,0))</f>
        <v>Dundee 2</v>
      </c>
      <c r="U58" s="54" t="s">
        <v>46</v>
      </c>
      <c r="V58" s="140" t="str">
        <f>IF(V59&gt;0, IF(SUM(V59:X59)&lt;=5, 1, 0), " ")</f>
        <v xml:space="preserve"> </v>
      </c>
      <c r="W58" s="141"/>
      <c r="X58" s="141"/>
      <c r="Y58" s="140" t="str">
        <f>IF(Y59&gt;0, IF(SUM(Y59:AA59)&lt;=5, 1, 0), " ")</f>
        <v xml:space="preserve"> </v>
      </c>
      <c r="Z58" s="141"/>
      <c r="AA58" s="141"/>
      <c r="AB58" s="140" t="str">
        <f>IF(AB59&gt;0, IF(SUM(AB59:AD59)&lt;=5, 1, 0), " ")</f>
        <v xml:space="preserve"> </v>
      </c>
      <c r="AC58" s="141"/>
      <c r="AD58" s="141"/>
      <c r="AE58" s="143"/>
      <c r="AF58" s="144"/>
      <c r="AG58" s="144"/>
      <c r="AH58" s="140"/>
      <c r="AI58" s="141"/>
      <c r="AJ58" s="141"/>
      <c r="AK58" s="22">
        <f t="shared" ref="AK58" si="77">SUM(V58:AJ58)</f>
        <v>0</v>
      </c>
      <c r="AL58" s="21"/>
      <c r="AM58" s="32" t="e">
        <f>AK58/(COUNTIF(V58:AJ58,0)+COUNTIF(V58:AJ58, 1))</f>
        <v>#DIV/0!</v>
      </c>
      <c r="AN58" s="49">
        <f>SUMIF(V$62:AJ$62, AK58,V58:AJ58)</f>
        <v>0</v>
      </c>
      <c r="AO58" s="49">
        <f>SUMIF(V$63:AJ$63, AK58,V59:AJ59)</f>
        <v>0</v>
      </c>
      <c r="AP58" s="51" t="e">
        <f>AM58+(0.0001*AN58)-(0.0000001*AO58)-(0.00000000001*AL59)</f>
        <v>#DIV/0!</v>
      </c>
      <c r="AQ58" s="135" t="e">
        <f t="shared" ref="AQ58" si="78">RANK(AP58, AP$52:AP$61)</f>
        <v>#DIV/0!</v>
      </c>
      <c r="AR58" s="37"/>
    </row>
    <row r="59" spans="1:44" x14ac:dyDescent="0.25">
      <c r="S59" s="119"/>
      <c r="T59" s="139"/>
      <c r="U59" s="55"/>
      <c r="V59" s="66">
        <f>IF(ISNA(VLOOKUP(CONCATENATE($U58, V$50), $C$3:$G$92, 3, 0)), VLOOKUP(CONCATENATE($U58, V$50), $K$3:$O$92, 3, 0), VLOOKUP(CONCATENATE($U58, V$50), $C$3:$G$92, 3, 0))</f>
        <v>0</v>
      </c>
      <c r="W59" s="67">
        <f>IF(ISNA(VLOOKUP(CONCATENATE($U58, V$50), $C$3:$G$92, 4, 0)), VLOOKUP(CONCATENATE($U58, V$50), $K$3:$O$92, 4,0), VLOOKUP(CONCATENATE($U58, V$50), $C$3:$G$92, 4, 0))</f>
        <v>0</v>
      </c>
      <c r="X59" s="68">
        <f>IF(ISNA(VLOOKUP(CONCATENATE($U58, V$50), $C$3:$G$92, 5,0)), VLOOKUP(CONCATENATE($U58, V$50), $K$3:$O$92, 5,0), VLOOKUP(CONCATENATE($U58, V$50), $C$3:$G$92,5, 0))</f>
        <v>0</v>
      </c>
      <c r="Y59" s="66">
        <f>IF(ISNA(VLOOKUP(CONCATENATE($U58, Y$50), $C$3:$G$92, 3, 0)), VLOOKUP(CONCATENATE($U58, Y$50), $K$3:$O$92, 3, 0), VLOOKUP(CONCATENATE($U58, Y$50), $C$3:$G$92, 3, 0))</f>
        <v>0</v>
      </c>
      <c r="Z59" s="67">
        <f>IF(ISNA(VLOOKUP(CONCATENATE($U58, Y$50), $C$3:$G$92, 4, 0)), VLOOKUP(CONCATENATE($U58, Y$50), $K$3:$O$92, 4,0), VLOOKUP(CONCATENATE($U58, Y$50), $C$3:$G$92, 4, 0))</f>
        <v>0</v>
      </c>
      <c r="AA59" s="68">
        <f>IF(ISNA(VLOOKUP(CONCATENATE($U58, Y$50), $C$3:$G$92, 5,0)), VLOOKUP(CONCATENATE($U58, Y$50), $K$3:$O$92, 5,0), VLOOKUP(CONCATENATE($U58, Y$50), $C$3:$G$92,5, 0))</f>
        <v>0</v>
      </c>
      <c r="AB59" s="66">
        <f>IF(ISNA(VLOOKUP(CONCATENATE($U58, AB$50), $C$3:$G$92, 3, 0)), VLOOKUP(CONCATENATE($U58, AB$50), $K$3:$O$92, 3, 0), VLOOKUP(CONCATENATE($U58, AB$50), $C$3:$G$92, 3, 0))</f>
        <v>0</v>
      </c>
      <c r="AC59" s="67">
        <f>IF(ISNA(VLOOKUP(CONCATENATE($U58, AB$50), $C$3:$G$92, 4, 0)), VLOOKUP(CONCATENATE($U58, AB$50), $K$3:$O$92, 4,0), VLOOKUP(CONCATENATE($U58, AB$50), $C$3:$G$92, 4, 0))</f>
        <v>0</v>
      </c>
      <c r="AD59" s="68">
        <f>IF(ISNA(VLOOKUP(CONCATENATE($U58, AB$50), $C$3:$G$92, 5,0)), VLOOKUP(CONCATENATE($U58, AB$50), $K$3:$O$92, 5,0), VLOOKUP(CONCATENATE($U58, AB$50), $C$3:$G$92,5, 0))</f>
        <v>0</v>
      </c>
      <c r="AE59" s="56"/>
      <c r="AF59" s="57"/>
      <c r="AG59" s="58"/>
      <c r="AH59" s="59"/>
      <c r="AI59" s="60"/>
      <c r="AJ59" s="61"/>
      <c r="AK59" s="22"/>
      <c r="AL59" s="21">
        <f>SUM(V59:AJ59)</f>
        <v>0</v>
      </c>
      <c r="AM59" s="32"/>
      <c r="AN59" s="49"/>
      <c r="AO59" s="49"/>
      <c r="AP59" s="51"/>
      <c r="AQ59" s="136"/>
      <c r="AR59" s="37"/>
    </row>
    <row r="60" spans="1:44" x14ac:dyDescent="0.25">
      <c r="S60" s="119"/>
      <c r="T60" s="138"/>
      <c r="U60" s="54"/>
      <c r="V60" s="140"/>
      <c r="W60" s="141"/>
      <c r="X60" s="141"/>
      <c r="Y60" s="140"/>
      <c r="Z60" s="141"/>
      <c r="AA60" s="141"/>
      <c r="AB60" s="140"/>
      <c r="AC60" s="141"/>
      <c r="AD60" s="141"/>
      <c r="AE60" s="140"/>
      <c r="AF60" s="141"/>
      <c r="AG60" s="141"/>
      <c r="AH60" s="143"/>
      <c r="AI60" s="144"/>
      <c r="AJ60" s="144"/>
      <c r="AK60" s="22"/>
      <c r="AL60" s="21"/>
      <c r="AM60" s="32"/>
      <c r="AN60" s="49"/>
      <c r="AO60" s="49"/>
      <c r="AP60" s="51"/>
      <c r="AQ60" s="135"/>
      <c r="AR60" s="37"/>
    </row>
    <row r="61" spans="1:44" x14ac:dyDescent="0.25">
      <c r="S61" s="119"/>
      <c r="T61" s="139"/>
      <c r="U61" s="62"/>
      <c r="V61" s="59"/>
      <c r="W61" s="60"/>
      <c r="X61" s="61"/>
      <c r="Y61" s="59"/>
      <c r="Z61" s="60"/>
      <c r="AA61" s="61"/>
      <c r="AB61" s="59"/>
      <c r="AC61" s="60"/>
      <c r="AD61" s="61"/>
      <c r="AE61" s="59"/>
      <c r="AF61" s="60"/>
      <c r="AG61" s="61"/>
      <c r="AH61" s="56"/>
      <c r="AI61" s="57"/>
      <c r="AJ61" s="58"/>
      <c r="AK61" s="27"/>
      <c r="AL61" s="21"/>
      <c r="AM61" s="32"/>
      <c r="AN61" s="49"/>
      <c r="AO61" s="49"/>
      <c r="AP61" s="51"/>
      <c r="AQ61" s="136"/>
      <c r="AR61" s="37"/>
    </row>
    <row r="62" spans="1:44" x14ac:dyDescent="0.25">
      <c r="V62" s="145">
        <f>AK52</f>
        <v>0</v>
      </c>
      <c r="W62" s="145"/>
      <c r="X62" s="145"/>
      <c r="Y62" s="145">
        <f>AK54</f>
        <v>0</v>
      </c>
      <c r="Z62" s="145"/>
      <c r="AA62" s="145"/>
      <c r="AB62" s="145">
        <f>AK56</f>
        <v>0</v>
      </c>
      <c r="AC62" s="145"/>
      <c r="AD62" s="145"/>
      <c r="AE62" s="145">
        <f>AK58</f>
        <v>0</v>
      </c>
      <c r="AF62" s="145"/>
      <c r="AG62" s="145"/>
      <c r="AH62" s="145"/>
      <c r="AI62" s="145"/>
      <c r="AJ62" s="145"/>
    </row>
    <row r="63" spans="1:44" x14ac:dyDescent="0.25">
      <c r="V63" s="63">
        <f>V62</f>
        <v>0</v>
      </c>
      <c r="W63" s="63">
        <f>V62</f>
        <v>0</v>
      </c>
      <c r="X63" s="63">
        <f>V62</f>
        <v>0</v>
      </c>
      <c r="Y63" s="63">
        <f>Y62</f>
        <v>0</v>
      </c>
      <c r="Z63" s="63">
        <f>Y62</f>
        <v>0</v>
      </c>
      <c r="AA63" s="63">
        <f>Y62</f>
        <v>0</v>
      </c>
      <c r="AB63" s="63">
        <f>AB62</f>
        <v>0</v>
      </c>
      <c r="AC63" s="63">
        <f>AB62</f>
        <v>0</v>
      </c>
      <c r="AD63" s="63">
        <f>AB62</f>
        <v>0</v>
      </c>
      <c r="AE63" s="63">
        <f>AE62</f>
        <v>0</v>
      </c>
      <c r="AF63" s="63">
        <f>AE62</f>
        <v>0</v>
      </c>
      <c r="AG63" s="63">
        <f>AE62</f>
        <v>0</v>
      </c>
      <c r="AH63" s="63">
        <f>AH62</f>
        <v>0</v>
      </c>
      <c r="AI63" s="63">
        <f>AH62</f>
        <v>0</v>
      </c>
      <c r="AJ63" s="63">
        <f>AH62</f>
        <v>0</v>
      </c>
    </row>
  </sheetData>
  <mergeCells count="222">
    <mergeCell ref="V2:X2"/>
    <mergeCell ref="Y2:AA2"/>
    <mergeCell ref="AB2:AD2"/>
    <mergeCell ref="AE2:AG2"/>
    <mergeCell ref="AH2:AJ2"/>
    <mergeCell ref="V3:X3"/>
    <mergeCell ref="Y3:AA3"/>
    <mergeCell ref="AB3:AD3"/>
    <mergeCell ref="AE3:AG3"/>
    <mergeCell ref="AH3:AJ3"/>
    <mergeCell ref="AW4:AW8"/>
    <mergeCell ref="S6:S7"/>
    <mergeCell ref="T6:T7"/>
    <mergeCell ref="V6:X6"/>
    <mergeCell ref="AB6:AD6"/>
    <mergeCell ref="AE6:AG6"/>
    <mergeCell ref="AH6:AJ6"/>
    <mergeCell ref="AQ6:AQ7"/>
    <mergeCell ref="S4:S5"/>
    <mergeCell ref="T4:T5"/>
    <mergeCell ref="Y4:AA4"/>
    <mergeCell ref="AB4:AD4"/>
    <mergeCell ref="AE4:AG4"/>
    <mergeCell ref="AH4:AJ4"/>
    <mergeCell ref="AH8:AJ8"/>
    <mergeCell ref="AQ8:AQ9"/>
    <mergeCell ref="AT8:AT9"/>
    <mergeCell ref="AW9:AW13"/>
    <mergeCell ref="S10:S11"/>
    <mergeCell ref="T10:T11"/>
    <mergeCell ref="V10:X10"/>
    <mergeCell ref="Y10:AA10"/>
    <mergeCell ref="S8:S9"/>
    <mergeCell ref="T8:T9"/>
    <mergeCell ref="V8:X8"/>
    <mergeCell ref="Y8:AA8"/>
    <mergeCell ref="AB8:AD8"/>
    <mergeCell ref="AE8:AG8"/>
    <mergeCell ref="AH10:AJ10"/>
    <mergeCell ref="AQ4:AQ5"/>
    <mergeCell ref="AT4:AT7"/>
    <mergeCell ref="AQ10:AQ11"/>
    <mergeCell ref="S12:S13"/>
    <mergeCell ref="T12:T13"/>
    <mergeCell ref="V12:X12"/>
    <mergeCell ref="Y12:AA12"/>
    <mergeCell ref="AB12:AD12"/>
    <mergeCell ref="AE12:AG12"/>
    <mergeCell ref="AH12:AJ12"/>
    <mergeCell ref="AQ12:AQ13"/>
    <mergeCell ref="AB10:AD10"/>
    <mergeCell ref="AE10:AG10"/>
    <mergeCell ref="AW14:AW18"/>
    <mergeCell ref="AT15:AT16"/>
    <mergeCell ref="AT17:AT18"/>
    <mergeCell ref="V18:X18"/>
    <mergeCell ref="Y18:AA18"/>
    <mergeCell ref="AB18:AD18"/>
    <mergeCell ref="AE18:AG18"/>
    <mergeCell ref="AH18:AJ18"/>
    <mergeCell ref="AT13:AT14"/>
    <mergeCell ref="V14:X14"/>
    <mergeCell ref="Y14:AA14"/>
    <mergeCell ref="AB14:AD14"/>
    <mergeCell ref="AE14:AG14"/>
    <mergeCell ref="AH14:AJ14"/>
    <mergeCell ref="AW19:AW22"/>
    <mergeCell ref="S20:S21"/>
    <mergeCell ref="T20:T21"/>
    <mergeCell ref="Y20:AA20"/>
    <mergeCell ref="AB20:AD20"/>
    <mergeCell ref="AE20:AG20"/>
    <mergeCell ref="AH20:AJ20"/>
    <mergeCell ref="AQ20:AQ21"/>
    <mergeCell ref="S22:S23"/>
    <mergeCell ref="T22:T23"/>
    <mergeCell ref="V19:X19"/>
    <mergeCell ref="Y19:AA19"/>
    <mergeCell ref="AB19:AD19"/>
    <mergeCell ref="AE19:AG19"/>
    <mergeCell ref="AH19:AJ19"/>
    <mergeCell ref="AT19:AT21"/>
    <mergeCell ref="V22:X22"/>
    <mergeCell ref="AB22:AD22"/>
    <mergeCell ref="AE22:AG22"/>
    <mergeCell ref="AH22:AJ22"/>
    <mergeCell ref="AQ22:AQ23"/>
    <mergeCell ref="S24:S25"/>
    <mergeCell ref="T24:T25"/>
    <mergeCell ref="V24:X24"/>
    <mergeCell ref="Y24:AA24"/>
    <mergeCell ref="AB24:AD24"/>
    <mergeCell ref="AE24:AG24"/>
    <mergeCell ref="AH24:AJ24"/>
    <mergeCell ref="AQ24:AQ25"/>
    <mergeCell ref="S26:S27"/>
    <mergeCell ref="T26:T27"/>
    <mergeCell ref="V26:X26"/>
    <mergeCell ref="Y26:AA26"/>
    <mergeCell ref="AB26:AD26"/>
    <mergeCell ref="AE26:AG26"/>
    <mergeCell ref="AH26:AJ26"/>
    <mergeCell ref="AQ26:AQ27"/>
    <mergeCell ref="S28:S29"/>
    <mergeCell ref="T28:T29"/>
    <mergeCell ref="V28:X28"/>
    <mergeCell ref="Y28:AA28"/>
    <mergeCell ref="AB28:AD28"/>
    <mergeCell ref="AE28:AG28"/>
    <mergeCell ref="AH28:AJ28"/>
    <mergeCell ref="AQ28:AQ29"/>
    <mergeCell ref="V30:X30"/>
    <mergeCell ref="Y30:AA30"/>
    <mergeCell ref="AB30:AD30"/>
    <mergeCell ref="AE30:AG30"/>
    <mergeCell ref="AH30:AJ30"/>
    <mergeCell ref="V34:X34"/>
    <mergeCell ref="Y34:AA34"/>
    <mergeCell ref="AB34:AD34"/>
    <mergeCell ref="AE34:AG34"/>
    <mergeCell ref="AH34:AJ34"/>
    <mergeCell ref="V35:X35"/>
    <mergeCell ref="Y35:AA35"/>
    <mergeCell ref="AB35:AD35"/>
    <mergeCell ref="AE35:AG35"/>
    <mergeCell ref="AH35:AJ35"/>
    <mergeCell ref="S36:S37"/>
    <mergeCell ref="T36:T37"/>
    <mergeCell ref="Y36:AA36"/>
    <mergeCell ref="AB36:AD36"/>
    <mergeCell ref="AE36:AG36"/>
    <mergeCell ref="AH36:AJ36"/>
    <mergeCell ref="AQ36:AQ37"/>
    <mergeCell ref="S38:S39"/>
    <mergeCell ref="T38:T39"/>
    <mergeCell ref="V38:X38"/>
    <mergeCell ref="AB38:AD38"/>
    <mergeCell ref="AE38:AG38"/>
    <mergeCell ref="AH38:AJ38"/>
    <mergeCell ref="AQ38:AQ39"/>
    <mergeCell ref="AH40:AJ40"/>
    <mergeCell ref="AQ40:AQ41"/>
    <mergeCell ref="S42:S43"/>
    <mergeCell ref="T42:T43"/>
    <mergeCell ref="V42:X42"/>
    <mergeCell ref="Y42:AA42"/>
    <mergeCell ref="AB42:AD42"/>
    <mergeCell ref="AE42:AG42"/>
    <mergeCell ref="AH42:AJ42"/>
    <mergeCell ref="AQ42:AQ43"/>
    <mergeCell ref="S40:S41"/>
    <mergeCell ref="T40:T41"/>
    <mergeCell ref="V40:X40"/>
    <mergeCell ref="Y40:AA40"/>
    <mergeCell ref="AB40:AD40"/>
    <mergeCell ref="AE40:AG40"/>
    <mergeCell ref="AH44:AJ44"/>
    <mergeCell ref="AQ44:AQ45"/>
    <mergeCell ref="V46:X46"/>
    <mergeCell ref="Y46:AA46"/>
    <mergeCell ref="AB46:AD46"/>
    <mergeCell ref="AE46:AG46"/>
    <mergeCell ref="AH46:AJ46"/>
    <mergeCell ref="S44:S45"/>
    <mergeCell ref="T44:T45"/>
    <mergeCell ref="V44:X44"/>
    <mergeCell ref="Y44:AA44"/>
    <mergeCell ref="AB44:AD44"/>
    <mergeCell ref="AE44:AG44"/>
    <mergeCell ref="V50:X50"/>
    <mergeCell ref="Y50:AA50"/>
    <mergeCell ref="AB50:AD50"/>
    <mergeCell ref="AE50:AG50"/>
    <mergeCell ref="AH50:AJ50"/>
    <mergeCell ref="V51:X51"/>
    <mergeCell ref="Y51:AA51"/>
    <mergeCell ref="AB51:AD51"/>
    <mergeCell ref="AE51:AG51"/>
    <mergeCell ref="AH51:AJ51"/>
    <mergeCell ref="AQ52:AQ53"/>
    <mergeCell ref="S54:S55"/>
    <mergeCell ref="T54:T55"/>
    <mergeCell ref="V54:X54"/>
    <mergeCell ref="AB54:AD54"/>
    <mergeCell ref="AE54:AG54"/>
    <mergeCell ref="AH54:AJ54"/>
    <mergeCell ref="AQ54:AQ55"/>
    <mergeCell ref="S52:S53"/>
    <mergeCell ref="T52:T53"/>
    <mergeCell ref="Y52:AA52"/>
    <mergeCell ref="AB52:AD52"/>
    <mergeCell ref="AE52:AG52"/>
    <mergeCell ref="AH52:AJ52"/>
    <mergeCell ref="AH56:AJ56"/>
    <mergeCell ref="AQ56:AQ57"/>
    <mergeCell ref="S58:S59"/>
    <mergeCell ref="T58:T59"/>
    <mergeCell ref="V58:X58"/>
    <mergeCell ref="Y58:AA58"/>
    <mergeCell ref="AB58:AD58"/>
    <mergeCell ref="AE58:AG58"/>
    <mergeCell ref="AH58:AJ58"/>
    <mergeCell ref="AQ58:AQ59"/>
    <mergeCell ref="S56:S57"/>
    <mergeCell ref="T56:T57"/>
    <mergeCell ref="V56:X56"/>
    <mergeCell ref="Y56:AA56"/>
    <mergeCell ref="AB56:AD56"/>
    <mergeCell ref="AE56:AG56"/>
    <mergeCell ref="AH60:AJ60"/>
    <mergeCell ref="AQ60:AQ61"/>
    <mergeCell ref="V62:X62"/>
    <mergeCell ref="Y62:AA62"/>
    <mergeCell ref="AB62:AD62"/>
    <mergeCell ref="AE62:AG62"/>
    <mergeCell ref="AH62:AJ62"/>
    <mergeCell ref="S60:S61"/>
    <mergeCell ref="T60:T61"/>
    <mergeCell ref="V60:X60"/>
    <mergeCell ref="Y60:AA60"/>
    <mergeCell ref="AB60:AD60"/>
    <mergeCell ref="AE60:AG60"/>
  </mergeCells>
  <conditionalFormatting sqref="A1:Q2 P3:Q38 H3:K38 A3:D38">
    <cfRule type="containsText" dxfId="2226" priority="1108" operator="containsText" text="Dundee">
      <formula>NOT(ISERROR(SEARCH("Dundee",A1)))</formula>
    </cfRule>
    <cfRule type="containsText" dxfId="2225" priority="1109" operator="containsText" text="Aberdeen">
      <formula>NOT(ISERROR(SEARCH("Aberdeen",A1)))</formula>
    </cfRule>
    <cfRule type="containsText" dxfId="2224" priority="1110" operator="containsText" text="St Andrews">
      <formula>NOT(ISERROR(SEARCH("St Andrews",A1)))</formula>
    </cfRule>
    <cfRule type="containsText" dxfId="2223" priority="1111" operator="containsText" text="Strath">
      <formula>NOT(ISERROR(SEARCH("Strath",A1)))</formula>
    </cfRule>
    <cfRule type="containsText" dxfId="2222" priority="1112" operator="containsText" text="Edinburgh">
      <formula>NOT(ISERROR(SEARCH("Edinburgh",A1)))</formula>
    </cfRule>
    <cfRule type="containsText" dxfId="2221" priority="1113" operator="containsText" text="Glasgow">
      <formula>NOT(ISERROR(SEARCH("Glasgow",A1)))</formula>
    </cfRule>
  </conditionalFormatting>
  <conditionalFormatting sqref="A1:L2 H3:K38 A3:D38">
    <cfRule type="containsText" dxfId="2220" priority="1107" operator="containsText" text="Mixed">
      <formula>NOT(ISERROR(SEARCH("Mixed",A1)))</formula>
    </cfRule>
  </conditionalFormatting>
  <conditionalFormatting sqref="L35:L38">
    <cfRule type="containsText" dxfId="2219" priority="1101" operator="containsText" text="Dundee">
      <formula>NOT(ISERROR(SEARCH("Dundee",L35)))</formula>
    </cfRule>
    <cfRule type="containsText" dxfId="2218" priority="1102" operator="containsText" text="Aberdeen">
      <formula>NOT(ISERROR(SEARCH("Aberdeen",L35)))</formula>
    </cfRule>
    <cfRule type="containsText" dxfId="2217" priority="1103" operator="containsText" text="St Andrews">
      <formula>NOT(ISERROR(SEARCH("St Andrews",L35)))</formula>
    </cfRule>
    <cfRule type="containsText" dxfId="2216" priority="1104" operator="containsText" text="Strath">
      <formula>NOT(ISERROR(SEARCH("Strath",L35)))</formula>
    </cfRule>
    <cfRule type="containsText" dxfId="2215" priority="1105" operator="containsText" text="Edinburgh">
      <formula>NOT(ISERROR(SEARCH("Edinburgh",L35)))</formula>
    </cfRule>
    <cfRule type="containsText" dxfId="2214" priority="1106" operator="containsText" text="Glasgow">
      <formula>NOT(ISERROR(SEARCH("Glasgow",L35)))</formula>
    </cfRule>
  </conditionalFormatting>
  <conditionalFormatting sqref="L35:L38">
    <cfRule type="containsText" dxfId="2213" priority="1100" operator="containsText" text="Mixed">
      <formula>NOT(ISERROR(SEARCH("Mixed",L35)))</formula>
    </cfRule>
  </conditionalFormatting>
  <conditionalFormatting sqref="S52 S54 S56 S58 S60">
    <cfRule type="containsText" dxfId="2212" priority="727" operator="containsText" text="Dundee">
      <formula>NOT(ISERROR(SEARCH("Dundee",S52)))</formula>
    </cfRule>
    <cfRule type="containsText" dxfId="2211" priority="728" operator="containsText" text="Aberdeen">
      <formula>NOT(ISERROR(SEARCH("Aberdeen",S52)))</formula>
    </cfRule>
    <cfRule type="containsText" dxfId="2210" priority="729" operator="containsText" text="St Andrews">
      <formula>NOT(ISERROR(SEARCH("St Andrews",S52)))</formula>
    </cfRule>
    <cfRule type="containsText" dxfId="2209" priority="730" operator="containsText" text="Strath">
      <formula>NOT(ISERROR(SEARCH("Strath",S52)))</formula>
    </cfRule>
    <cfRule type="containsText" dxfId="2208" priority="731" operator="containsText" text="Edinburgh">
      <formula>NOT(ISERROR(SEARCH("Edinburgh",S52)))</formula>
    </cfRule>
    <cfRule type="containsText" dxfId="2207" priority="732" operator="containsText" text="Glasgow">
      <formula>NOT(ISERROR(SEARCH("Glasgow",S52)))</formula>
    </cfRule>
  </conditionalFormatting>
  <conditionalFormatting sqref="R3:V3 R1:AJ2 R5:R13 U13 U11 U9 U7 U5:X5 R4:AJ4 Y3 AB3 AE3 AH3 S6:U6 S8:U8 S10:U10 S12:U12 Y6:AA7 AB8:AD9 AE10:AG11 AH12:AJ13">
    <cfRule type="containsText" dxfId="2206" priority="1094" operator="containsText" text="Dundee">
      <formula>NOT(ISERROR(SEARCH("Dundee",R1)))</formula>
    </cfRule>
    <cfRule type="containsText" dxfId="2205" priority="1095" operator="containsText" text="Aberdeen">
      <formula>NOT(ISERROR(SEARCH("Aberdeen",R1)))</formula>
    </cfRule>
    <cfRule type="containsText" dxfId="2204" priority="1096" operator="containsText" text="St Andrews">
      <formula>NOT(ISERROR(SEARCH("St Andrews",R1)))</formula>
    </cfRule>
    <cfRule type="containsText" dxfId="2203" priority="1097" operator="containsText" text="Strath">
      <formula>NOT(ISERROR(SEARCH("Strath",R1)))</formula>
    </cfRule>
    <cfRule type="containsText" dxfId="2202" priority="1098" operator="containsText" text="Edinburgh">
      <formula>NOT(ISERROR(SEARCH("Edinburgh",R1)))</formula>
    </cfRule>
    <cfRule type="containsText" dxfId="2201" priority="1099" operator="containsText" text="Glasgow">
      <formula>NOT(ISERROR(SEARCH("Glasgow",R1)))</formula>
    </cfRule>
  </conditionalFormatting>
  <conditionalFormatting sqref="V6:X6">
    <cfRule type="containsText" dxfId="2200" priority="1088" operator="containsText" text="Dundee">
      <formula>NOT(ISERROR(SEARCH("Dundee",V6)))</formula>
    </cfRule>
    <cfRule type="containsText" dxfId="2199" priority="1089" operator="containsText" text="Aberdeen">
      <formula>NOT(ISERROR(SEARCH("Aberdeen",V6)))</formula>
    </cfRule>
    <cfRule type="containsText" dxfId="2198" priority="1090" operator="containsText" text="St Andrews">
      <formula>NOT(ISERROR(SEARCH("St Andrews",V6)))</formula>
    </cfRule>
    <cfRule type="containsText" dxfId="2197" priority="1091" operator="containsText" text="Strath">
      <formula>NOT(ISERROR(SEARCH("Strath",V6)))</formula>
    </cfRule>
    <cfRule type="containsText" dxfId="2196" priority="1092" operator="containsText" text="Edinburgh">
      <formula>NOT(ISERROR(SEARCH("Edinburgh",V6)))</formula>
    </cfRule>
    <cfRule type="containsText" dxfId="2195" priority="1093" operator="containsText" text="Glasgow">
      <formula>NOT(ISERROR(SEARCH("Glasgow",V6)))</formula>
    </cfRule>
  </conditionalFormatting>
  <conditionalFormatting sqref="V8:X8">
    <cfRule type="containsText" dxfId="2194" priority="1082" operator="containsText" text="Dundee">
      <formula>NOT(ISERROR(SEARCH("Dundee",V8)))</formula>
    </cfRule>
    <cfRule type="containsText" dxfId="2193" priority="1083" operator="containsText" text="Aberdeen">
      <formula>NOT(ISERROR(SEARCH("Aberdeen",V8)))</formula>
    </cfRule>
    <cfRule type="containsText" dxfId="2192" priority="1084" operator="containsText" text="St Andrews">
      <formula>NOT(ISERROR(SEARCH("St Andrews",V8)))</formula>
    </cfRule>
    <cfRule type="containsText" dxfId="2191" priority="1085" operator="containsText" text="Strath">
      <formula>NOT(ISERROR(SEARCH("Strath",V8)))</formula>
    </cfRule>
    <cfRule type="containsText" dxfId="2190" priority="1086" operator="containsText" text="Edinburgh">
      <formula>NOT(ISERROR(SEARCH("Edinburgh",V8)))</formula>
    </cfRule>
    <cfRule type="containsText" dxfId="2189" priority="1087" operator="containsText" text="Glasgow">
      <formula>NOT(ISERROR(SEARCH("Glasgow",V8)))</formula>
    </cfRule>
  </conditionalFormatting>
  <conditionalFormatting sqref="Y8:AA8">
    <cfRule type="containsText" dxfId="2188" priority="1076" operator="containsText" text="Dundee">
      <formula>NOT(ISERROR(SEARCH("Dundee",Y8)))</formula>
    </cfRule>
    <cfRule type="containsText" dxfId="2187" priority="1077" operator="containsText" text="Aberdeen">
      <formula>NOT(ISERROR(SEARCH("Aberdeen",Y8)))</formula>
    </cfRule>
    <cfRule type="containsText" dxfId="2186" priority="1078" operator="containsText" text="St Andrews">
      <formula>NOT(ISERROR(SEARCH("St Andrews",Y8)))</formula>
    </cfRule>
    <cfRule type="containsText" dxfId="2185" priority="1079" operator="containsText" text="Strath">
      <formula>NOT(ISERROR(SEARCH("Strath",Y8)))</formula>
    </cfRule>
    <cfRule type="containsText" dxfId="2184" priority="1080" operator="containsText" text="Edinburgh">
      <formula>NOT(ISERROR(SEARCH("Edinburgh",Y8)))</formula>
    </cfRule>
    <cfRule type="containsText" dxfId="2183" priority="1081" operator="containsText" text="Glasgow">
      <formula>NOT(ISERROR(SEARCH("Glasgow",Y8)))</formula>
    </cfRule>
  </conditionalFormatting>
  <conditionalFormatting sqref="AB6:AG6">
    <cfRule type="containsText" dxfId="2182" priority="1070" operator="containsText" text="Dundee">
      <formula>NOT(ISERROR(SEARCH("Dundee",AB6)))</formula>
    </cfRule>
    <cfRule type="containsText" dxfId="2181" priority="1071" operator="containsText" text="Aberdeen">
      <formula>NOT(ISERROR(SEARCH("Aberdeen",AB6)))</formula>
    </cfRule>
    <cfRule type="containsText" dxfId="2180" priority="1072" operator="containsText" text="St Andrews">
      <formula>NOT(ISERROR(SEARCH("St Andrews",AB6)))</formula>
    </cfRule>
    <cfRule type="containsText" dxfId="2179" priority="1073" operator="containsText" text="Strath">
      <formula>NOT(ISERROR(SEARCH("Strath",AB6)))</formula>
    </cfRule>
    <cfRule type="containsText" dxfId="2178" priority="1074" operator="containsText" text="Edinburgh">
      <formula>NOT(ISERROR(SEARCH("Edinburgh",AB6)))</formula>
    </cfRule>
    <cfRule type="containsText" dxfId="2177" priority="1075" operator="containsText" text="Glasgow">
      <formula>NOT(ISERROR(SEARCH("Glasgow",AB6)))</formula>
    </cfRule>
  </conditionalFormatting>
  <conditionalFormatting sqref="AE8:AJ8">
    <cfRule type="containsText" dxfId="2176" priority="1064" operator="containsText" text="Dundee">
      <formula>NOT(ISERROR(SEARCH("Dundee",AE8)))</formula>
    </cfRule>
    <cfRule type="containsText" dxfId="2175" priority="1065" operator="containsText" text="Aberdeen">
      <formula>NOT(ISERROR(SEARCH("Aberdeen",AE8)))</formula>
    </cfRule>
    <cfRule type="containsText" dxfId="2174" priority="1066" operator="containsText" text="St Andrews">
      <formula>NOT(ISERROR(SEARCH("St Andrews",AE8)))</formula>
    </cfRule>
    <cfRule type="containsText" dxfId="2173" priority="1067" operator="containsText" text="Strath">
      <formula>NOT(ISERROR(SEARCH("Strath",AE8)))</formula>
    </cfRule>
    <cfRule type="containsText" dxfId="2172" priority="1068" operator="containsText" text="Edinburgh">
      <formula>NOT(ISERROR(SEARCH("Edinburgh",AE8)))</formula>
    </cfRule>
    <cfRule type="containsText" dxfId="2171" priority="1069" operator="containsText" text="Glasgow">
      <formula>NOT(ISERROR(SEARCH("Glasgow",AE8)))</formula>
    </cfRule>
  </conditionalFormatting>
  <conditionalFormatting sqref="V10:AD10">
    <cfRule type="containsText" dxfId="2170" priority="1058" operator="containsText" text="Dundee">
      <formula>NOT(ISERROR(SEARCH("Dundee",V10)))</formula>
    </cfRule>
    <cfRule type="containsText" dxfId="2169" priority="1059" operator="containsText" text="Aberdeen">
      <formula>NOT(ISERROR(SEARCH("Aberdeen",V10)))</formula>
    </cfRule>
    <cfRule type="containsText" dxfId="2168" priority="1060" operator="containsText" text="St Andrews">
      <formula>NOT(ISERROR(SEARCH("St Andrews",V10)))</formula>
    </cfRule>
    <cfRule type="containsText" dxfId="2167" priority="1061" operator="containsText" text="Strath">
      <formula>NOT(ISERROR(SEARCH("Strath",V10)))</formula>
    </cfRule>
    <cfRule type="containsText" dxfId="2166" priority="1062" operator="containsText" text="Edinburgh">
      <formula>NOT(ISERROR(SEARCH("Edinburgh",V10)))</formula>
    </cfRule>
    <cfRule type="containsText" dxfId="2165" priority="1063" operator="containsText" text="Glasgow">
      <formula>NOT(ISERROR(SEARCH("Glasgow",V10)))</formula>
    </cfRule>
  </conditionalFormatting>
  <conditionalFormatting sqref="AH10:AJ10">
    <cfRule type="containsText" dxfId="2164" priority="1052" operator="containsText" text="Dundee">
      <formula>NOT(ISERROR(SEARCH("Dundee",AH10)))</formula>
    </cfRule>
    <cfRule type="containsText" dxfId="2163" priority="1053" operator="containsText" text="Aberdeen">
      <formula>NOT(ISERROR(SEARCH("Aberdeen",AH10)))</formula>
    </cfRule>
    <cfRule type="containsText" dxfId="2162" priority="1054" operator="containsText" text="St Andrews">
      <formula>NOT(ISERROR(SEARCH("St Andrews",AH10)))</formula>
    </cfRule>
    <cfRule type="containsText" dxfId="2161" priority="1055" operator="containsText" text="Strath">
      <formula>NOT(ISERROR(SEARCH("Strath",AH10)))</formula>
    </cfRule>
    <cfRule type="containsText" dxfId="2160" priority="1056" operator="containsText" text="Edinburgh">
      <formula>NOT(ISERROR(SEARCH("Edinburgh",AH10)))</formula>
    </cfRule>
    <cfRule type="containsText" dxfId="2159" priority="1057" operator="containsText" text="Glasgow">
      <formula>NOT(ISERROR(SEARCH("Glasgow",AH10)))</formula>
    </cfRule>
  </conditionalFormatting>
  <conditionalFormatting sqref="V12:X12">
    <cfRule type="containsText" dxfId="2158" priority="1046" operator="containsText" text="Dundee">
      <formula>NOT(ISERROR(SEARCH("Dundee",V12)))</formula>
    </cfRule>
    <cfRule type="containsText" dxfId="2157" priority="1047" operator="containsText" text="Aberdeen">
      <formula>NOT(ISERROR(SEARCH("Aberdeen",V12)))</formula>
    </cfRule>
    <cfRule type="containsText" dxfId="2156" priority="1048" operator="containsText" text="St Andrews">
      <formula>NOT(ISERROR(SEARCH("St Andrews",V12)))</formula>
    </cfRule>
    <cfRule type="containsText" dxfId="2155" priority="1049" operator="containsText" text="Strath">
      <formula>NOT(ISERROR(SEARCH("Strath",V12)))</formula>
    </cfRule>
    <cfRule type="containsText" dxfId="2154" priority="1050" operator="containsText" text="Edinburgh">
      <formula>NOT(ISERROR(SEARCH("Edinburgh",V12)))</formula>
    </cfRule>
    <cfRule type="containsText" dxfId="2153" priority="1051" operator="containsText" text="Glasgow">
      <formula>NOT(ISERROR(SEARCH("Glasgow",V12)))</formula>
    </cfRule>
  </conditionalFormatting>
  <conditionalFormatting sqref="Y12:AA12">
    <cfRule type="containsText" dxfId="2152" priority="1040" operator="containsText" text="Dundee">
      <formula>NOT(ISERROR(SEARCH("Dundee",Y12)))</formula>
    </cfRule>
    <cfRule type="containsText" dxfId="2151" priority="1041" operator="containsText" text="Aberdeen">
      <formula>NOT(ISERROR(SEARCH("Aberdeen",Y12)))</formula>
    </cfRule>
    <cfRule type="containsText" dxfId="2150" priority="1042" operator="containsText" text="St Andrews">
      <formula>NOT(ISERROR(SEARCH("St Andrews",Y12)))</formula>
    </cfRule>
    <cfRule type="containsText" dxfId="2149" priority="1043" operator="containsText" text="Strath">
      <formula>NOT(ISERROR(SEARCH("Strath",Y12)))</formula>
    </cfRule>
    <cfRule type="containsText" dxfId="2148" priority="1044" operator="containsText" text="Edinburgh">
      <formula>NOT(ISERROR(SEARCH("Edinburgh",Y12)))</formula>
    </cfRule>
    <cfRule type="containsText" dxfId="2147" priority="1045" operator="containsText" text="Glasgow">
      <formula>NOT(ISERROR(SEARCH("Glasgow",Y12)))</formula>
    </cfRule>
  </conditionalFormatting>
  <conditionalFormatting sqref="AB12:AD12">
    <cfRule type="containsText" dxfId="2146" priority="1034" operator="containsText" text="Dundee">
      <formula>NOT(ISERROR(SEARCH("Dundee",AB12)))</formula>
    </cfRule>
    <cfRule type="containsText" dxfId="2145" priority="1035" operator="containsText" text="Aberdeen">
      <formula>NOT(ISERROR(SEARCH("Aberdeen",AB12)))</formula>
    </cfRule>
    <cfRule type="containsText" dxfId="2144" priority="1036" operator="containsText" text="St Andrews">
      <formula>NOT(ISERROR(SEARCH("St Andrews",AB12)))</formula>
    </cfRule>
    <cfRule type="containsText" dxfId="2143" priority="1037" operator="containsText" text="Strath">
      <formula>NOT(ISERROR(SEARCH("Strath",AB12)))</formula>
    </cfRule>
    <cfRule type="containsText" dxfId="2142" priority="1038" operator="containsText" text="Edinburgh">
      <formula>NOT(ISERROR(SEARCH("Edinburgh",AB12)))</formula>
    </cfRule>
    <cfRule type="containsText" dxfId="2141" priority="1039" operator="containsText" text="Glasgow">
      <formula>NOT(ISERROR(SEARCH("Glasgow",AB12)))</formula>
    </cfRule>
  </conditionalFormatting>
  <conditionalFormatting sqref="AE12:AG12">
    <cfRule type="containsText" dxfId="2140" priority="1028" operator="containsText" text="Dundee">
      <formula>NOT(ISERROR(SEARCH("Dundee",AE12)))</formula>
    </cfRule>
    <cfRule type="containsText" dxfId="2139" priority="1029" operator="containsText" text="Aberdeen">
      <formula>NOT(ISERROR(SEARCH("Aberdeen",AE12)))</formula>
    </cfRule>
    <cfRule type="containsText" dxfId="2138" priority="1030" operator="containsText" text="St Andrews">
      <formula>NOT(ISERROR(SEARCH("St Andrews",AE12)))</formula>
    </cfRule>
    <cfRule type="containsText" dxfId="2137" priority="1031" operator="containsText" text="Strath">
      <formula>NOT(ISERROR(SEARCH("Strath",AE12)))</formula>
    </cfRule>
    <cfRule type="containsText" dxfId="2136" priority="1032" operator="containsText" text="Edinburgh">
      <formula>NOT(ISERROR(SEARCH("Edinburgh",AE12)))</formula>
    </cfRule>
    <cfRule type="containsText" dxfId="2135" priority="1033" operator="containsText" text="Glasgow">
      <formula>NOT(ISERROR(SEARCH("Glasgow",AE12)))</formula>
    </cfRule>
  </conditionalFormatting>
  <conditionalFormatting sqref="AK3:AR4 AK5:AP13 AQ6:AR6 AQ8:AR8 AQ10:AR10 AQ12:AR12 AT3">
    <cfRule type="containsText" dxfId="2134" priority="1022" operator="containsText" text="Dundee">
      <formula>NOT(ISERROR(SEARCH("Dundee",AK3)))</formula>
    </cfRule>
    <cfRule type="containsText" dxfId="2133" priority="1023" operator="containsText" text="Aberdeen">
      <formula>NOT(ISERROR(SEARCH("Aberdeen",AK3)))</formula>
    </cfRule>
    <cfRule type="containsText" dxfId="2132" priority="1024" operator="containsText" text="St Andrews">
      <formula>NOT(ISERROR(SEARCH("St Andrews",AK3)))</formula>
    </cfRule>
    <cfRule type="containsText" dxfId="2131" priority="1025" operator="containsText" text="Strath">
      <formula>NOT(ISERROR(SEARCH("Strath",AK3)))</formula>
    </cfRule>
    <cfRule type="containsText" dxfId="2130" priority="1026" operator="containsText" text="Edinburgh">
      <formula>NOT(ISERROR(SEARCH("Edinburgh",AK3)))</formula>
    </cfRule>
    <cfRule type="containsText" dxfId="2129" priority="1027" operator="containsText" text="Glasgow">
      <formula>NOT(ISERROR(SEARCH("Glasgow",AK3)))</formula>
    </cfRule>
  </conditionalFormatting>
  <conditionalFormatting sqref="V14 Y14 AB14 AE14 AH14 V15:AJ15">
    <cfRule type="containsText" dxfId="2128" priority="1016" operator="containsText" text="Dundee">
      <formula>NOT(ISERROR(SEARCH("Dundee",V14)))</formula>
    </cfRule>
    <cfRule type="containsText" dxfId="2127" priority="1017" operator="containsText" text="Aberdeen">
      <formula>NOT(ISERROR(SEARCH("Aberdeen",V14)))</formula>
    </cfRule>
    <cfRule type="containsText" dxfId="2126" priority="1018" operator="containsText" text="St Andrews">
      <formula>NOT(ISERROR(SEARCH("St Andrews",V14)))</formula>
    </cfRule>
    <cfRule type="containsText" dxfId="2125" priority="1019" operator="containsText" text="Strath">
      <formula>NOT(ISERROR(SEARCH("Strath",V14)))</formula>
    </cfRule>
    <cfRule type="containsText" dxfId="2124" priority="1020" operator="containsText" text="Edinburgh">
      <formula>NOT(ISERROR(SEARCH("Edinburgh",V14)))</formula>
    </cfRule>
    <cfRule type="containsText" dxfId="2123" priority="1021" operator="containsText" text="Glasgow">
      <formula>NOT(ISERROR(SEARCH("Glasgow",V14)))</formula>
    </cfRule>
  </conditionalFormatting>
  <conditionalFormatting sqref="T19:V19 T17:AJ18 U29 U27 U25 U23 U21:X21 T20:AJ20 T22:U22 T24:U24 T26:U26 T28:U28 Y19 AB19 AE19 AH19 Y22:AA23 AB24:AD25 AE26:AG27 AH28:AJ29">
    <cfRule type="containsText" dxfId="2122" priority="1010" operator="containsText" text="Dundee">
      <formula>NOT(ISERROR(SEARCH("Dundee",T17)))</formula>
    </cfRule>
    <cfRule type="containsText" dxfId="2121" priority="1011" operator="containsText" text="Aberdeen">
      <formula>NOT(ISERROR(SEARCH("Aberdeen",T17)))</formula>
    </cfRule>
    <cfRule type="containsText" dxfId="2120" priority="1012" operator="containsText" text="St Andrews">
      <formula>NOT(ISERROR(SEARCH("St Andrews",T17)))</formula>
    </cfRule>
    <cfRule type="containsText" dxfId="2119" priority="1013" operator="containsText" text="Strath">
      <formula>NOT(ISERROR(SEARCH("Strath",T17)))</formula>
    </cfRule>
    <cfRule type="containsText" dxfId="2118" priority="1014" operator="containsText" text="Edinburgh">
      <formula>NOT(ISERROR(SEARCH("Edinburgh",T17)))</formula>
    </cfRule>
    <cfRule type="containsText" dxfId="2117" priority="1015" operator="containsText" text="Glasgow">
      <formula>NOT(ISERROR(SEARCH("Glasgow",T17)))</formula>
    </cfRule>
  </conditionalFormatting>
  <conditionalFormatting sqref="V22:X22">
    <cfRule type="containsText" dxfId="2116" priority="1004" operator="containsText" text="Dundee">
      <formula>NOT(ISERROR(SEARCH("Dundee",V22)))</formula>
    </cfRule>
    <cfRule type="containsText" dxfId="2115" priority="1005" operator="containsText" text="Aberdeen">
      <formula>NOT(ISERROR(SEARCH("Aberdeen",V22)))</formula>
    </cfRule>
    <cfRule type="containsText" dxfId="2114" priority="1006" operator="containsText" text="St Andrews">
      <formula>NOT(ISERROR(SEARCH("St Andrews",V22)))</formula>
    </cfRule>
    <cfRule type="containsText" dxfId="2113" priority="1007" operator="containsText" text="Strath">
      <formula>NOT(ISERROR(SEARCH("Strath",V22)))</formula>
    </cfRule>
    <cfRule type="containsText" dxfId="2112" priority="1008" operator="containsText" text="Edinburgh">
      <formula>NOT(ISERROR(SEARCH("Edinburgh",V22)))</formula>
    </cfRule>
    <cfRule type="containsText" dxfId="2111" priority="1009" operator="containsText" text="Glasgow">
      <formula>NOT(ISERROR(SEARCH("Glasgow",V22)))</formula>
    </cfRule>
  </conditionalFormatting>
  <conditionalFormatting sqref="V24:X24">
    <cfRule type="containsText" dxfId="2110" priority="998" operator="containsText" text="Dundee">
      <formula>NOT(ISERROR(SEARCH("Dundee",V24)))</formula>
    </cfRule>
    <cfRule type="containsText" dxfId="2109" priority="999" operator="containsText" text="Aberdeen">
      <formula>NOT(ISERROR(SEARCH("Aberdeen",V24)))</formula>
    </cfRule>
    <cfRule type="containsText" dxfId="2108" priority="1000" operator="containsText" text="St Andrews">
      <formula>NOT(ISERROR(SEARCH("St Andrews",V24)))</formula>
    </cfRule>
    <cfRule type="containsText" dxfId="2107" priority="1001" operator="containsText" text="Strath">
      <formula>NOT(ISERROR(SEARCH("Strath",V24)))</formula>
    </cfRule>
    <cfRule type="containsText" dxfId="2106" priority="1002" operator="containsText" text="Edinburgh">
      <formula>NOT(ISERROR(SEARCH("Edinburgh",V24)))</formula>
    </cfRule>
    <cfRule type="containsText" dxfId="2105" priority="1003" operator="containsText" text="Glasgow">
      <formula>NOT(ISERROR(SEARCH("Glasgow",V24)))</formula>
    </cfRule>
  </conditionalFormatting>
  <conditionalFormatting sqref="Y24:AA24">
    <cfRule type="containsText" dxfId="2104" priority="992" operator="containsText" text="Dundee">
      <formula>NOT(ISERROR(SEARCH("Dundee",Y24)))</formula>
    </cfRule>
    <cfRule type="containsText" dxfId="2103" priority="993" operator="containsText" text="Aberdeen">
      <formula>NOT(ISERROR(SEARCH("Aberdeen",Y24)))</formula>
    </cfRule>
    <cfRule type="containsText" dxfId="2102" priority="994" operator="containsText" text="St Andrews">
      <formula>NOT(ISERROR(SEARCH("St Andrews",Y24)))</formula>
    </cfRule>
    <cfRule type="containsText" dxfId="2101" priority="995" operator="containsText" text="Strath">
      <formula>NOT(ISERROR(SEARCH("Strath",Y24)))</formula>
    </cfRule>
    <cfRule type="containsText" dxfId="2100" priority="996" operator="containsText" text="Edinburgh">
      <formula>NOT(ISERROR(SEARCH("Edinburgh",Y24)))</formula>
    </cfRule>
    <cfRule type="containsText" dxfId="2099" priority="997" operator="containsText" text="Glasgow">
      <formula>NOT(ISERROR(SEARCH("Glasgow",Y24)))</formula>
    </cfRule>
  </conditionalFormatting>
  <conditionalFormatting sqref="AB22:AJ22">
    <cfRule type="containsText" dxfId="2098" priority="986" operator="containsText" text="Dundee">
      <formula>NOT(ISERROR(SEARCH("Dundee",AB22)))</formula>
    </cfRule>
    <cfRule type="containsText" dxfId="2097" priority="987" operator="containsText" text="Aberdeen">
      <formula>NOT(ISERROR(SEARCH("Aberdeen",AB22)))</formula>
    </cfRule>
    <cfRule type="containsText" dxfId="2096" priority="988" operator="containsText" text="St Andrews">
      <formula>NOT(ISERROR(SEARCH("St Andrews",AB22)))</formula>
    </cfRule>
    <cfRule type="containsText" dxfId="2095" priority="989" operator="containsText" text="Strath">
      <formula>NOT(ISERROR(SEARCH("Strath",AB22)))</formula>
    </cfRule>
    <cfRule type="containsText" dxfId="2094" priority="990" operator="containsText" text="Edinburgh">
      <formula>NOT(ISERROR(SEARCH("Edinburgh",AB22)))</formula>
    </cfRule>
    <cfRule type="containsText" dxfId="2093" priority="991" operator="containsText" text="Glasgow">
      <formula>NOT(ISERROR(SEARCH("Glasgow",AB22)))</formula>
    </cfRule>
  </conditionalFormatting>
  <conditionalFormatting sqref="AE24:AJ24">
    <cfRule type="containsText" dxfId="2092" priority="980" operator="containsText" text="Dundee">
      <formula>NOT(ISERROR(SEARCH("Dundee",AE24)))</formula>
    </cfRule>
    <cfRule type="containsText" dxfId="2091" priority="981" operator="containsText" text="Aberdeen">
      <formula>NOT(ISERROR(SEARCH("Aberdeen",AE24)))</formula>
    </cfRule>
    <cfRule type="containsText" dxfId="2090" priority="982" operator="containsText" text="St Andrews">
      <formula>NOT(ISERROR(SEARCH("St Andrews",AE24)))</formula>
    </cfRule>
    <cfRule type="containsText" dxfId="2089" priority="983" operator="containsText" text="Strath">
      <formula>NOT(ISERROR(SEARCH("Strath",AE24)))</formula>
    </cfRule>
    <cfRule type="containsText" dxfId="2088" priority="984" operator="containsText" text="Edinburgh">
      <formula>NOT(ISERROR(SEARCH("Edinburgh",AE24)))</formula>
    </cfRule>
    <cfRule type="containsText" dxfId="2087" priority="985" operator="containsText" text="Glasgow">
      <formula>NOT(ISERROR(SEARCH("Glasgow",AE24)))</formula>
    </cfRule>
  </conditionalFormatting>
  <conditionalFormatting sqref="V26:AD26">
    <cfRule type="containsText" dxfId="2086" priority="974" operator="containsText" text="Dundee">
      <formula>NOT(ISERROR(SEARCH("Dundee",V26)))</formula>
    </cfRule>
    <cfRule type="containsText" dxfId="2085" priority="975" operator="containsText" text="Aberdeen">
      <formula>NOT(ISERROR(SEARCH("Aberdeen",V26)))</formula>
    </cfRule>
    <cfRule type="containsText" dxfId="2084" priority="976" operator="containsText" text="St Andrews">
      <formula>NOT(ISERROR(SEARCH("St Andrews",V26)))</formula>
    </cfRule>
    <cfRule type="containsText" dxfId="2083" priority="977" operator="containsText" text="Strath">
      <formula>NOT(ISERROR(SEARCH("Strath",V26)))</formula>
    </cfRule>
    <cfRule type="containsText" dxfId="2082" priority="978" operator="containsText" text="Edinburgh">
      <formula>NOT(ISERROR(SEARCH("Edinburgh",V26)))</formula>
    </cfRule>
    <cfRule type="containsText" dxfId="2081" priority="979" operator="containsText" text="Glasgow">
      <formula>NOT(ISERROR(SEARCH("Glasgow",V26)))</formula>
    </cfRule>
  </conditionalFormatting>
  <conditionalFormatting sqref="AH26:AJ26">
    <cfRule type="containsText" dxfId="2080" priority="968" operator="containsText" text="Dundee">
      <formula>NOT(ISERROR(SEARCH("Dundee",AH26)))</formula>
    </cfRule>
    <cfRule type="containsText" dxfId="2079" priority="969" operator="containsText" text="Aberdeen">
      <formula>NOT(ISERROR(SEARCH("Aberdeen",AH26)))</formula>
    </cfRule>
    <cfRule type="containsText" dxfId="2078" priority="970" operator="containsText" text="St Andrews">
      <formula>NOT(ISERROR(SEARCH("St Andrews",AH26)))</formula>
    </cfRule>
    <cfRule type="containsText" dxfId="2077" priority="971" operator="containsText" text="Strath">
      <formula>NOT(ISERROR(SEARCH("Strath",AH26)))</formula>
    </cfRule>
    <cfRule type="containsText" dxfId="2076" priority="972" operator="containsText" text="Edinburgh">
      <formula>NOT(ISERROR(SEARCH("Edinburgh",AH26)))</formula>
    </cfRule>
    <cfRule type="containsText" dxfId="2075" priority="973" operator="containsText" text="Glasgow">
      <formula>NOT(ISERROR(SEARCH("Glasgow",AH26)))</formula>
    </cfRule>
  </conditionalFormatting>
  <conditionalFormatting sqref="V28:X28">
    <cfRule type="containsText" dxfId="2074" priority="962" operator="containsText" text="Dundee">
      <formula>NOT(ISERROR(SEARCH("Dundee",V28)))</formula>
    </cfRule>
    <cfRule type="containsText" dxfId="2073" priority="963" operator="containsText" text="Aberdeen">
      <formula>NOT(ISERROR(SEARCH("Aberdeen",V28)))</formula>
    </cfRule>
    <cfRule type="containsText" dxfId="2072" priority="964" operator="containsText" text="St Andrews">
      <formula>NOT(ISERROR(SEARCH("St Andrews",V28)))</formula>
    </cfRule>
    <cfRule type="containsText" dxfId="2071" priority="965" operator="containsText" text="Strath">
      <formula>NOT(ISERROR(SEARCH("Strath",V28)))</formula>
    </cfRule>
    <cfRule type="containsText" dxfId="2070" priority="966" operator="containsText" text="Edinburgh">
      <formula>NOT(ISERROR(SEARCH("Edinburgh",V28)))</formula>
    </cfRule>
    <cfRule type="containsText" dxfId="2069" priority="967" operator="containsText" text="Glasgow">
      <formula>NOT(ISERROR(SEARCH("Glasgow",V28)))</formula>
    </cfRule>
  </conditionalFormatting>
  <conditionalFormatting sqref="Y28:AA28">
    <cfRule type="containsText" dxfId="2068" priority="956" operator="containsText" text="Dundee">
      <formula>NOT(ISERROR(SEARCH("Dundee",Y28)))</formula>
    </cfRule>
    <cfRule type="containsText" dxfId="2067" priority="957" operator="containsText" text="Aberdeen">
      <formula>NOT(ISERROR(SEARCH("Aberdeen",Y28)))</formula>
    </cfRule>
    <cfRule type="containsText" dxfId="2066" priority="958" operator="containsText" text="St Andrews">
      <formula>NOT(ISERROR(SEARCH("St Andrews",Y28)))</formula>
    </cfRule>
    <cfRule type="containsText" dxfId="2065" priority="959" operator="containsText" text="Strath">
      <formula>NOT(ISERROR(SEARCH("Strath",Y28)))</formula>
    </cfRule>
    <cfRule type="containsText" dxfId="2064" priority="960" operator="containsText" text="Edinburgh">
      <formula>NOT(ISERROR(SEARCH("Edinburgh",Y28)))</formula>
    </cfRule>
    <cfRule type="containsText" dxfId="2063" priority="961" operator="containsText" text="Glasgow">
      <formula>NOT(ISERROR(SEARCH("Glasgow",Y28)))</formula>
    </cfRule>
  </conditionalFormatting>
  <conditionalFormatting sqref="AB28:AD28">
    <cfRule type="containsText" dxfId="2062" priority="950" operator="containsText" text="Dundee">
      <formula>NOT(ISERROR(SEARCH("Dundee",AB28)))</formula>
    </cfRule>
    <cfRule type="containsText" dxfId="2061" priority="951" operator="containsText" text="Aberdeen">
      <formula>NOT(ISERROR(SEARCH("Aberdeen",AB28)))</formula>
    </cfRule>
    <cfRule type="containsText" dxfId="2060" priority="952" operator="containsText" text="St Andrews">
      <formula>NOT(ISERROR(SEARCH("St Andrews",AB28)))</formula>
    </cfRule>
    <cfRule type="containsText" dxfId="2059" priority="953" operator="containsText" text="Strath">
      <formula>NOT(ISERROR(SEARCH("Strath",AB28)))</formula>
    </cfRule>
    <cfRule type="containsText" dxfId="2058" priority="954" operator="containsText" text="Edinburgh">
      <formula>NOT(ISERROR(SEARCH("Edinburgh",AB28)))</formula>
    </cfRule>
    <cfRule type="containsText" dxfId="2057" priority="955" operator="containsText" text="Glasgow">
      <formula>NOT(ISERROR(SEARCH("Glasgow",AB28)))</formula>
    </cfRule>
  </conditionalFormatting>
  <conditionalFormatting sqref="AE28:AG28">
    <cfRule type="containsText" dxfId="2056" priority="944" operator="containsText" text="Dundee">
      <formula>NOT(ISERROR(SEARCH("Dundee",AE28)))</formula>
    </cfRule>
    <cfRule type="containsText" dxfId="2055" priority="945" operator="containsText" text="Aberdeen">
      <formula>NOT(ISERROR(SEARCH("Aberdeen",AE28)))</formula>
    </cfRule>
    <cfRule type="containsText" dxfId="2054" priority="946" operator="containsText" text="St Andrews">
      <formula>NOT(ISERROR(SEARCH("St Andrews",AE28)))</formula>
    </cfRule>
    <cfRule type="containsText" dxfId="2053" priority="947" operator="containsText" text="Strath">
      <formula>NOT(ISERROR(SEARCH("Strath",AE28)))</formula>
    </cfRule>
    <cfRule type="containsText" dxfId="2052" priority="948" operator="containsText" text="Edinburgh">
      <formula>NOT(ISERROR(SEARCH("Edinburgh",AE28)))</formula>
    </cfRule>
    <cfRule type="containsText" dxfId="2051" priority="949" operator="containsText" text="Glasgow">
      <formula>NOT(ISERROR(SEARCH("Glasgow",AE28)))</formula>
    </cfRule>
  </conditionalFormatting>
  <conditionalFormatting sqref="AQ22:AR22 AQ24:AR24 AQ26:AR26 AQ28:AR28 AK19:AR20 AK21:AP29">
    <cfRule type="containsText" dxfId="2050" priority="938" operator="containsText" text="Dundee">
      <formula>NOT(ISERROR(SEARCH("Dundee",AK19)))</formula>
    </cfRule>
    <cfRule type="containsText" dxfId="2049" priority="939" operator="containsText" text="Aberdeen">
      <formula>NOT(ISERROR(SEARCH("Aberdeen",AK19)))</formula>
    </cfRule>
    <cfRule type="containsText" dxfId="2048" priority="940" operator="containsText" text="St Andrews">
      <formula>NOT(ISERROR(SEARCH("St Andrews",AK19)))</formula>
    </cfRule>
    <cfRule type="containsText" dxfId="2047" priority="941" operator="containsText" text="Strath">
      <formula>NOT(ISERROR(SEARCH("Strath",AK19)))</formula>
    </cfRule>
    <cfRule type="containsText" dxfId="2046" priority="942" operator="containsText" text="Edinburgh">
      <formula>NOT(ISERROR(SEARCH("Edinburgh",AK19)))</formula>
    </cfRule>
    <cfRule type="containsText" dxfId="2045" priority="943" operator="containsText" text="Glasgow">
      <formula>NOT(ISERROR(SEARCH("Glasgow",AK19)))</formula>
    </cfRule>
  </conditionalFormatting>
  <conditionalFormatting sqref="V30 Y30 AB30 AE30 AH30 V31:AJ31">
    <cfRule type="containsText" dxfId="2044" priority="932" operator="containsText" text="Dundee">
      <formula>NOT(ISERROR(SEARCH("Dundee",V30)))</formula>
    </cfRule>
    <cfRule type="containsText" dxfId="2043" priority="933" operator="containsText" text="Aberdeen">
      <formula>NOT(ISERROR(SEARCH("Aberdeen",V30)))</formula>
    </cfRule>
    <cfRule type="containsText" dxfId="2042" priority="934" operator="containsText" text="St Andrews">
      <formula>NOT(ISERROR(SEARCH("St Andrews",V30)))</formula>
    </cfRule>
    <cfRule type="containsText" dxfId="2041" priority="935" operator="containsText" text="Strath">
      <formula>NOT(ISERROR(SEARCH("Strath",V30)))</formula>
    </cfRule>
    <cfRule type="containsText" dxfId="2040" priority="936" operator="containsText" text="Edinburgh">
      <formula>NOT(ISERROR(SEARCH("Edinburgh",V30)))</formula>
    </cfRule>
    <cfRule type="containsText" dxfId="2039" priority="937" operator="containsText" text="Glasgow">
      <formula>NOT(ISERROR(SEARCH("Glasgow",V30)))</formula>
    </cfRule>
  </conditionalFormatting>
  <conditionalFormatting sqref="T35:V35 T33:AJ34 U45 U37:X37 T36:AJ36 U38:U43 T44:U44 Y35 AB35 AE35 AH35 Y38:AA39 AB40:AD41 AE42:AG43 AH44:AJ45 T38 T40 T42">
    <cfRule type="containsText" dxfId="2038" priority="926" operator="containsText" text="Dundee">
      <formula>NOT(ISERROR(SEARCH("Dundee",T33)))</formula>
    </cfRule>
    <cfRule type="containsText" dxfId="2037" priority="927" operator="containsText" text="Aberdeen">
      <formula>NOT(ISERROR(SEARCH("Aberdeen",T33)))</formula>
    </cfRule>
    <cfRule type="containsText" dxfId="2036" priority="928" operator="containsText" text="St Andrews">
      <formula>NOT(ISERROR(SEARCH("St Andrews",T33)))</formula>
    </cfRule>
    <cfRule type="containsText" dxfId="2035" priority="929" operator="containsText" text="Strath">
      <formula>NOT(ISERROR(SEARCH("Strath",T33)))</formula>
    </cfRule>
    <cfRule type="containsText" dxfId="2034" priority="930" operator="containsText" text="Edinburgh">
      <formula>NOT(ISERROR(SEARCH("Edinburgh",T33)))</formula>
    </cfRule>
    <cfRule type="containsText" dxfId="2033" priority="931" operator="containsText" text="Glasgow">
      <formula>NOT(ISERROR(SEARCH("Glasgow",T33)))</formula>
    </cfRule>
  </conditionalFormatting>
  <conditionalFormatting sqref="V38:X38">
    <cfRule type="containsText" dxfId="2032" priority="920" operator="containsText" text="Dundee">
      <formula>NOT(ISERROR(SEARCH("Dundee",V38)))</formula>
    </cfRule>
    <cfRule type="containsText" dxfId="2031" priority="921" operator="containsText" text="Aberdeen">
      <formula>NOT(ISERROR(SEARCH("Aberdeen",V38)))</formula>
    </cfRule>
    <cfRule type="containsText" dxfId="2030" priority="922" operator="containsText" text="St Andrews">
      <formula>NOT(ISERROR(SEARCH("St Andrews",V38)))</formula>
    </cfRule>
    <cfRule type="containsText" dxfId="2029" priority="923" operator="containsText" text="Strath">
      <formula>NOT(ISERROR(SEARCH("Strath",V38)))</formula>
    </cfRule>
    <cfRule type="containsText" dxfId="2028" priority="924" operator="containsText" text="Edinburgh">
      <formula>NOT(ISERROR(SEARCH("Edinburgh",V38)))</formula>
    </cfRule>
    <cfRule type="containsText" dxfId="2027" priority="925" operator="containsText" text="Glasgow">
      <formula>NOT(ISERROR(SEARCH("Glasgow",V38)))</formula>
    </cfRule>
  </conditionalFormatting>
  <conditionalFormatting sqref="V40:X40">
    <cfRule type="containsText" dxfId="2026" priority="914" operator="containsText" text="Dundee">
      <formula>NOT(ISERROR(SEARCH("Dundee",V40)))</formula>
    </cfRule>
    <cfRule type="containsText" dxfId="2025" priority="915" operator="containsText" text="Aberdeen">
      <formula>NOT(ISERROR(SEARCH("Aberdeen",V40)))</formula>
    </cfRule>
    <cfRule type="containsText" dxfId="2024" priority="916" operator="containsText" text="St Andrews">
      <formula>NOT(ISERROR(SEARCH("St Andrews",V40)))</formula>
    </cfRule>
    <cfRule type="containsText" dxfId="2023" priority="917" operator="containsText" text="Strath">
      <formula>NOT(ISERROR(SEARCH("Strath",V40)))</formula>
    </cfRule>
    <cfRule type="containsText" dxfId="2022" priority="918" operator="containsText" text="Edinburgh">
      <formula>NOT(ISERROR(SEARCH("Edinburgh",V40)))</formula>
    </cfRule>
    <cfRule type="containsText" dxfId="2021" priority="919" operator="containsText" text="Glasgow">
      <formula>NOT(ISERROR(SEARCH("Glasgow",V40)))</formula>
    </cfRule>
  </conditionalFormatting>
  <conditionalFormatting sqref="Y40:AA40">
    <cfRule type="containsText" dxfId="2020" priority="908" operator="containsText" text="Dundee">
      <formula>NOT(ISERROR(SEARCH("Dundee",Y40)))</formula>
    </cfRule>
    <cfRule type="containsText" dxfId="2019" priority="909" operator="containsText" text="Aberdeen">
      <formula>NOT(ISERROR(SEARCH("Aberdeen",Y40)))</formula>
    </cfRule>
    <cfRule type="containsText" dxfId="2018" priority="910" operator="containsText" text="St Andrews">
      <formula>NOT(ISERROR(SEARCH("St Andrews",Y40)))</formula>
    </cfRule>
    <cfRule type="containsText" dxfId="2017" priority="911" operator="containsText" text="Strath">
      <formula>NOT(ISERROR(SEARCH("Strath",Y40)))</formula>
    </cfRule>
    <cfRule type="containsText" dxfId="2016" priority="912" operator="containsText" text="Edinburgh">
      <formula>NOT(ISERROR(SEARCH("Edinburgh",Y40)))</formula>
    </cfRule>
    <cfRule type="containsText" dxfId="2015" priority="913" operator="containsText" text="Glasgow">
      <formula>NOT(ISERROR(SEARCH("Glasgow",Y40)))</formula>
    </cfRule>
  </conditionalFormatting>
  <conditionalFormatting sqref="AB38:AJ38">
    <cfRule type="containsText" dxfId="2014" priority="902" operator="containsText" text="Dundee">
      <formula>NOT(ISERROR(SEARCH("Dundee",AB38)))</formula>
    </cfRule>
    <cfRule type="containsText" dxfId="2013" priority="903" operator="containsText" text="Aberdeen">
      <formula>NOT(ISERROR(SEARCH("Aberdeen",AB38)))</formula>
    </cfRule>
    <cfRule type="containsText" dxfId="2012" priority="904" operator="containsText" text="St Andrews">
      <formula>NOT(ISERROR(SEARCH("St Andrews",AB38)))</formula>
    </cfRule>
    <cfRule type="containsText" dxfId="2011" priority="905" operator="containsText" text="Strath">
      <formula>NOT(ISERROR(SEARCH("Strath",AB38)))</formula>
    </cfRule>
    <cfRule type="containsText" dxfId="2010" priority="906" operator="containsText" text="Edinburgh">
      <formula>NOT(ISERROR(SEARCH("Edinburgh",AB38)))</formula>
    </cfRule>
    <cfRule type="containsText" dxfId="2009" priority="907" operator="containsText" text="Glasgow">
      <formula>NOT(ISERROR(SEARCH("Glasgow",AB38)))</formula>
    </cfRule>
  </conditionalFormatting>
  <conditionalFormatting sqref="AE40:AJ40">
    <cfRule type="containsText" dxfId="2008" priority="896" operator="containsText" text="Dundee">
      <formula>NOT(ISERROR(SEARCH("Dundee",AE40)))</formula>
    </cfRule>
    <cfRule type="containsText" dxfId="2007" priority="897" operator="containsText" text="Aberdeen">
      <formula>NOT(ISERROR(SEARCH("Aberdeen",AE40)))</formula>
    </cfRule>
    <cfRule type="containsText" dxfId="2006" priority="898" operator="containsText" text="St Andrews">
      <formula>NOT(ISERROR(SEARCH("St Andrews",AE40)))</formula>
    </cfRule>
    <cfRule type="containsText" dxfId="2005" priority="899" operator="containsText" text="Strath">
      <formula>NOT(ISERROR(SEARCH("Strath",AE40)))</formula>
    </cfRule>
    <cfRule type="containsText" dxfId="2004" priority="900" operator="containsText" text="Edinburgh">
      <formula>NOT(ISERROR(SEARCH("Edinburgh",AE40)))</formula>
    </cfRule>
    <cfRule type="containsText" dxfId="2003" priority="901" operator="containsText" text="Glasgow">
      <formula>NOT(ISERROR(SEARCH("Glasgow",AE40)))</formula>
    </cfRule>
  </conditionalFormatting>
  <conditionalFormatting sqref="V42:AD42">
    <cfRule type="containsText" dxfId="2002" priority="890" operator="containsText" text="Dundee">
      <formula>NOT(ISERROR(SEARCH("Dundee",V42)))</formula>
    </cfRule>
    <cfRule type="containsText" dxfId="2001" priority="891" operator="containsText" text="Aberdeen">
      <formula>NOT(ISERROR(SEARCH("Aberdeen",V42)))</formula>
    </cfRule>
    <cfRule type="containsText" dxfId="2000" priority="892" operator="containsText" text="St Andrews">
      <formula>NOT(ISERROR(SEARCH("St Andrews",V42)))</formula>
    </cfRule>
    <cfRule type="containsText" dxfId="1999" priority="893" operator="containsText" text="Strath">
      <formula>NOT(ISERROR(SEARCH("Strath",V42)))</formula>
    </cfRule>
    <cfRule type="containsText" dxfId="1998" priority="894" operator="containsText" text="Edinburgh">
      <formula>NOT(ISERROR(SEARCH("Edinburgh",V42)))</formula>
    </cfRule>
    <cfRule type="containsText" dxfId="1997" priority="895" operator="containsText" text="Glasgow">
      <formula>NOT(ISERROR(SEARCH("Glasgow",V42)))</formula>
    </cfRule>
  </conditionalFormatting>
  <conditionalFormatting sqref="AH42:AJ42">
    <cfRule type="containsText" dxfId="1996" priority="884" operator="containsText" text="Dundee">
      <formula>NOT(ISERROR(SEARCH("Dundee",AH42)))</formula>
    </cfRule>
    <cfRule type="containsText" dxfId="1995" priority="885" operator="containsText" text="Aberdeen">
      <formula>NOT(ISERROR(SEARCH("Aberdeen",AH42)))</formula>
    </cfRule>
    <cfRule type="containsText" dxfId="1994" priority="886" operator="containsText" text="St Andrews">
      <formula>NOT(ISERROR(SEARCH("St Andrews",AH42)))</formula>
    </cfRule>
    <cfRule type="containsText" dxfId="1993" priority="887" operator="containsText" text="Strath">
      <formula>NOT(ISERROR(SEARCH("Strath",AH42)))</formula>
    </cfRule>
    <cfRule type="containsText" dxfId="1992" priority="888" operator="containsText" text="Edinburgh">
      <formula>NOT(ISERROR(SEARCH("Edinburgh",AH42)))</formula>
    </cfRule>
    <cfRule type="containsText" dxfId="1991" priority="889" operator="containsText" text="Glasgow">
      <formula>NOT(ISERROR(SEARCH("Glasgow",AH42)))</formula>
    </cfRule>
  </conditionalFormatting>
  <conditionalFormatting sqref="V44:X44">
    <cfRule type="containsText" dxfId="1990" priority="878" operator="containsText" text="Dundee">
      <formula>NOT(ISERROR(SEARCH("Dundee",V44)))</formula>
    </cfRule>
    <cfRule type="containsText" dxfId="1989" priority="879" operator="containsText" text="Aberdeen">
      <formula>NOT(ISERROR(SEARCH("Aberdeen",V44)))</formula>
    </cfRule>
    <cfRule type="containsText" dxfId="1988" priority="880" operator="containsText" text="St Andrews">
      <formula>NOT(ISERROR(SEARCH("St Andrews",V44)))</formula>
    </cfRule>
    <cfRule type="containsText" dxfId="1987" priority="881" operator="containsText" text="Strath">
      <formula>NOT(ISERROR(SEARCH("Strath",V44)))</formula>
    </cfRule>
    <cfRule type="containsText" dxfId="1986" priority="882" operator="containsText" text="Edinburgh">
      <formula>NOT(ISERROR(SEARCH("Edinburgh",V44)))</formula>
    </cfRule>
    <cfRule type="containsText" dxfId="1985" priority="883" operator="containsText" text="Glasgow">
      <formula>NOT(ISERROR(SEARCH("Glasgow",V44)))</formula>
    </cfRule>
  </conditionalFormatting>
  <conditionalFormatting sqref="Y44:AA44">
    <cfRule type="containsText" dxfId="1984" priority="872" operator="containsText" text="Dundee">
      <formula>NOT(ISERROR(SEARCH("Dundee",Y44)))</formula>
    </cfRule>
    <cfRule type="containsText" dxfId="1983" priority="873" operator="containsText" text="Aberdeen">
      <formula>NOT(ISERROR(SEARCH("Aberdeen",Y44)))</formula>
    </cfRule>
    <cfRule type="containsText" dxfId="1982" priority="874" operator="containsText" text="St Andrews">
      <formula>NOT(ISERROR(SEARCH("St Andrews",Y44)))</formula>
    </cfRule>
    <cfRule type="containsText" dxfId="1981" priority="875" operator="containsText" text="Strath">
      <formula>NOT(ISERROR(SEARCH("Strath",Y44)))</formula>
    </cfRule>
    <cfRule type="containsText" dxfId="1980" priority="876" operator="containsText" text="Edinburgh">
      <formula>NOT(ISERROR(SEARCH("Edinburgh",Y44)))</formula>
    </cfRule>
    <cfRule type="containsText" dxfId="1979" priority="877" operator="containsText" text="Glasgow">
      <formula>NOT(ISERROR(SEARCH("Glasgow",Y44)))</formula>
    </cfRule>
  </conditionalFormatting>
  <conditionalFormatting sqref="AB44:AD44">
    <cfRule type="containsText" dxfId="1978" priority="866" operator="containsText" text="Dundee">
      <formula>NOT(ISERROR(SEARCH("Dundee",AB44)))</formula>
    </cfRule>
    <cfRule type="containsText" dxfId="1977" priority="867" operator="containsText" text="Aberdeen">
      <formula>NOT(ISERROR(SEARCH("Aberdeen",AB44)))</formula>
    </cfRule>
    <cfRule type="containsText" dxfId="1976" priority="868" operator="containsText" text="St Andrews">
      <formula>NOT(ISERROR(SEARCH("St Andrews",AB44)))</formula>
    </cfRule>
    <cfRule type="containsText" dxfId="1975" priority="869" operator="containsText" text="Strath">
      <formula>NOT(ISERROR(SEARCH("Strath",AB44)))</formula>
    </cfRule>
    <cfRule type="containsText" dxfId="1974" priority="870" operator="containsText" text="Edinburgh">
      <formula>NOT(ISERROR(SEARCH("Edinburgh",AB44)))</formula>
    </cfRule>
    <cfRule type="containsText" dxfId="1973" priority="871" operator="containsText" text="Glasgow">
      <formula>NOT(ISERROR(SEARCH("Glasgow",AB44)))</formula>
    </cfRule>
  </conditionalFormatting>
  <conditionalFormatting sqref="AE44:AG44">
    <cfRule type="containsText" dxfId="1972" priority="860" operator="containsText" text="Dundee">
      <formula>NOT(ISERROR(SEARCH("Dundee",AE44)))</formula>
    </cfRule>
    <cfRule type="containsText" dxfId="1971" priority="861" operator="containsText" text="Aberdeen">
      <formula>NOT(ISERROR(SEARCH("Aberdeen",AE44)))</formula>
    </cfRule>
    <cfRule type="containsText" dxfId="1970" priority="862" operator="containsText" text="St Andrews">
      <formula>NOT(ISERROR(SEARCH("St Andrews",AE44)))</formula>
    </cfRule>
    <cfRule type="containsText" dxfId="1969" priority="863" operator="containsText" text="Strath">
      <formula>NOT(ISERROR(SEARCH("Strath",AE44)))</formula>
    </cfRule>
    <cfRule type="containsText" dxfId="1968" priority="864" operator="containsText" text="Edinburgh">
      <formula>NOT(ISERROR(SEARCH("Edinburgh",AE44)))</formula>
    </cfRule>
    <cfRule type="containsText" dxfId="1967" priority="865" operator="containsText" text="Glasgow">
      <formula>NOT(ISERROR(SEARCH("Glasgow",AE44)))</formula>
    </cfRule>
  </conditionalFormatting>
  <conditionalFormatting sqref="AK35:AR35 AK37:AP37 AK36:AM36 AO36:AP36 AK39:AP39 AK38:AM38 AK41:AP41 AK40:AM40 AK43:AP45 AK42:AM42 AO38:AP38 AO40:AP40 AO42:AP42">
    <cfRule type="containsText" dxfId="1966" priority="854" operator="containsText" text="Dundee">
      <formula>NOT(ISERROR(SEARCH("Dundee",AK35)))</formula>
    </cfRule>
    <cfRule type="containsText" dxfId="1965" priority="855" operator="containsText" text="Aberdeen">
      <formula>NOT(ISERROR(SEARCH("Aberdeen",AK35)))</formula>
    </cfRule>
    <cfRule type="containsText" dxfId="1964" priority="856" operator="containsText" text="St Andrews">
      <formula>NOT(ISERROR(SEARCH("St Andrews",AK35)))</formula>
    </cfRule>
    <cfRule type="containsText" dxfId="1963" priority="857" operator="containsText" text="Strath">
      <formula>NOT(ISERROR(SEARCH("Strath",AK35)))</formula>
    </cfRule>
    <cfRule type="containsText" dxfId="1962" priority="858" operator="containsText" text="Edinburgh">
      <formula>NOT(ISERROR(SEARCH("Edinburgh",AK35)))</formula>
    </cfRule>
    <cfRule type="containsText" dxfId="1961" priority="859" operator="containsText" text="Glasgow">
      <formula>NOT(ISERROR(SEARCH("Glasgow",AK35)))</formula>
    </cfRule>
  </conditionalFormatting>
  <conditionalFormatting sqref="V46 Y46 AB46 AE46 AH46 V47:AJ47">
    <cfRule type="containsText" dxfId="1960" priority="848" operator="containsText" text="Dundee">
      <formula>NOT(ISERROR(SEARCH("Dundee",V46)))</formula>
    </cfRule>
    <cfRule type="containsText" dxfId="1959" priority="849" operator="containsText" text="Aberdeen">
      <formula>NOT(ISERROR(SEARCH("Aberdeen",V46)))</formula>
    </cfRule>
    <cfRule type="containsText" dxfId="1958" priority="850" operator="containsText" text="St Andrews">
      <formula>NOT(ISERROR(SEARCH("St Andrews",V46)))</formula>
    </cfRule>
    <cfRule type="containsText" dxfId="1957" priority="851" operator="containsText" text="Strath">
      <formula>NOT(ISERROR(SEARCH("Strath",V46)))</formula>
    </cfRule>
    <cfRule type="containsText" dxfId="1956" priority="852" operator="containsText" text="Edinburgh">
      <formula>NOT(ISERROR(SEARCH("Edinburgh",V46)))</formula>
    </cfRule>
    <cfRule type="containsText" dxfId="1955" priority="853" operator="containsText" text="Glasgow">
      <formula>NOT(ISERROR(SEARCH("Glasgow",V46)))</formula>
    </cfRule>
  </conditionalFormatting>
  <conditionalFormatting sqref="T51:V51 AE58:AG58 AH60:AJ60 T49:AJ50 U61:AJ61 U53:X53 U52:AJ52 U54:U59 T60:U60 Y51 AB51 AE51 AH51 Y54:AA55 AB56:AD57 AE59:AJ59 AH53:AJ53 AH55:AJ55 AH57:AJ57">
    <cfRule type="containsText" dxfId="1954" priority="842" operator="containsText" text="Dundee">
      <formula>NOT(ISERROR(SEARCH("Dundee",T49)))</formula>
    </cfRule>
    <cfRule type="containsText" dxfId="1953" priority="843" operator="containsText" text="Aberdeen">
      <formula>NOT(ISERROR(SEARCH("Aberdeen",T49)))</formula>
    </cfRule>
    <cfRule type="containsText" dxfId="1952" priority="844" operator="containsText" text="St Andrews">
      <formula>NOT(ISERROR(SEARCH("St Andrews",T49)))</formula>
    </cfRule>
    <cfRule type="containsText" dxfId="1951" priority="845" operator="containsText" text="Strath">
      <formula>NOT(ISERROR(SEARCH("Strath",T49)))</formula>
    </cfRule>
    <cfRule type="containsText" dxfId="1950" priority="846" operator="containsText" text="Edinburgh">
      <formula>NOT(ISERROR(SEARCH("Edinburgh",T49)))</formula>
    </cfRule>
    <cfRule type="containsText" dxfId="1949" priority="847" operator="containsText" text="Glasgow">
      <formula>NOT(ISERROR(SEARCH("Glasgow",T49)))</formula>
    </cfRule>
  </conditionalFormatting>
  <conditionalFormatting sqref="V54:X54">
    <cfRule type="containsText" dxfId="1948" priority="836" operator="containsText" text="Dundee">
      <formula>NOT(ISERROR(SEARCH("Dundee",V54)))</formula>
    </cfRule>
    <cfRule type="containsText" dxfId="1947" priority="837" operator="containsText" text="Aberdeen">
      <formula>NOT(ISERROR(SEARCH("Aberdeen",V54)))</formula>
    </cfRule>
    <cfRule type="containsText" dxfId="1946" priority="838" operator="containsText" text="St Andrews">
      <formula>NOT(ISERROR(SEARCH("St Andrews",V54)))</formula>
    </cfRule>
    <cfRule type="containsText" dxfId="1945" priority="839" operator="containsText" text="Strath">
      <formula>NOT(ISERROR(SEARCH("Strath",V54)))</formula>
    </cfRule>
    <cfRule type="containsText" dxfId="1944" priority="840" operator="containsText" text="Edinburgh">
      <formula>NOT(ISERROR(SEARCH("Edinburgh",V54)))</formula>
    </cfRule>
    <cfRule type="containsText" dxfId="1943" priority="841" operator="containsText" text="Glasgow">
      <formula>NOT(ISERROR(SEARCH("Glasgow",V54)))</formula>
    </cfRule>
  </conditionalFormatting>
  <conditionalFormatting sqref="V56:X56">
    <cfRule type="containsText" dxfId="1942" priority="830" operator="containsText" text="Dundee">
      <formula>NOT(ISERROR(SEARCH("Dundee",V56)))</formula>
    </cfRule>
    <cfRule type="containsText" dxfId="1941" priority="831" operator="containsText" text="Aberdeen">
      <formula>NOT(ISERROR(SEARCH("Aberdeen",V56)))</formula>
    </cfRule>
    <cfRule type="containsText" dxfId="1940" priority="832" operator="containsText" text="St Andrews">
      <formula>NOT(ISERROR(SEARCH("St Andrews",V56)))</formula>
    </cfRule>
    <cfRule type="containsText" dxfId="1939" priority="833" operator="containsText" text="Strath">
      <formula>NOT(ISERROR(SEARCH("Strath",V56)))</formula>
    </cfRule>
    <cfRule type="containsText" dxfId="1938" priority="834" operator="containsText" text="Edinburgh">
      <formula>NOT(ISERROR(SEARCH("Edinburgh",V56)))</formula>
    </cfRule>
    <cfRule type="containsText" dxfId="1937" priority="835" operator="containsText" text="Glasgow">
      <formula>NOT(ISERROR(SEARCH("Glasgow",V56)))</formula>
    </cfRule>
  </conditionalFormatting>
  <conditionalFormatting sqref="Y56:AA56">
    <cfRule type="containsText" dxfId="1936" priority="824" operator="containsText" text="Dundee">
      <formula>NOT(ISERROR(SEARCH("Dundee",Y56)))</formula>
    </cfRule>
    <cfRule type="containsText" dxfId="1935" priority="825" operator="containsText" text="Aberdeen">
      <formula>NOT(ISERROR(SEARCH("Aberdeen",Y56)))</formula>
    </cfRule>
    <cfRule type="containsText" dxfId="1934" priority="826" operator="containsText" text="St Andrews">
      <formula>NOT(ISERROR(SEARCH("St Andrews",Y56)))</formula>
    </cfRule>
    <cfRule type="containsText" dxfId="1933" priority="827" operator="containsText" text="Strath">
      <formula>NOT(ISERROR(SEARCH("Strath",Y56)))</formula>
    </cfRule>
    <cfRule type="containsText" dxfId="1932" priority="828" operator="containsText" text="Edinburgh">
      <formula>NOT(ISERROR(SEARCH("Edinburgh",Y56)))</formula>
    </cfRule>
    <cfRule type="containsText" dxfId="1931" priority="829" operator="containsText" text="Glasgow">
      <formula>NOT(ISERROR(SEARCH("Glasgow",Y56)))</formula>
    </cfRule>
  </conditionalFormatting>
  <conditionalFormatting sqref="AB54:AJ54">
    <cfRule type="containsText" dxfId="1930" priority="818" operator="containsText" text="Dundee">
      <formula>NOT(ISERROR(SEARCH("Dundee",AB54)))</formula>
    </cfRule>
    <cfRule type="containsText" dxfId="1929" priority="819" operator="containsText" text="Aberdeen">
      <formula>NOT(ISERROR(SEARCH("Aberdeen",AB54)))</formula>
    </cfRule>
    <cfRule type="containsText" dxfId="1928" priority="820" operator="containsText" text="St Andrews">
      <formula>NOT(ISERROR(SEARCH("St Andrews",AB54)))</formula>
    </cfRule>
    <cfRule type="containsText" dxfId="1927" priority="821" operator="containsText" text="Strath">
      <formula>NOT(ISERROR(SEARCH("Strath",AB54)))</formula>
    </cfRule>
    <cfRule type="containsText" dxfId="1926" priority="822" operator="containsText" text="Edinburgh">
      <formula>NOT(ISERROR(SEARCH("Edinburgh",AB54)))</formula>
    </cfRule>
    <cfRule type="containsText" dxfId="1925" priority="823" operator="containsText" text="Glasgow">
      <formula>NOT(ISERROR(SEARCH("Glasgow",AB54)))</formula>
    </cfRule>
  </conditionalFormatting>
  <conditionalFormatting sqref="AE56:AJ56">
    <cfRule type="containsText" dxfId="1924" priority="812" operator="containsText" text="Dundee">
      <formula>NOT(ISERROR(SEARCH("Dundee",AE56)))</formula>
    </cfRule>
    <cfRule type="containsText" dxfId="1923" priority="813" operator="containsText" text="Aberdeen">
      <formula>NOT(ISERROR(SEARCH("Aberdeen",AE56)))</formula>
    </cfRule>
    <cfRule type="containsText" dxfId="1922" priority="814" operator="containsText" text="St Andrews">
      <formula>NOT(ISERROR(SEARCH("St Andrews",AE56)))</formula>
    </cfRule>
    <cfRule type="containsText" dxfId="1921" priority="815" operator="containsText" text="Strath">
      <formula>NOT(ISERROR(SEARCH("Strath",AE56)))</formula>
    </cfRule>
    <cfRule type="containsText" dxfId="1920" priority="816" operator="containsText" text="Edinburgh">
      <formula>NOT(ISERROR(SEARCH("Edinburgh",AE56)))</formula>
    </cfRule>
    <cfRule type="containsText" dxfId="1919" priority="817" operator="containsText" text="Glasgow">
      <formula>NOT(ISERROR(SEARCH("Glasgow",AE56)))</formula>
    </cfRule>
  </conditionalFormatting>
  <conditionalFormatting sqref="V58:AD58">
    <cfRule type="containsText" dxfId="1918" priority="806" operator="containsText" text="Dundee">
      <formula>NOT(ISERROR(SEARCH("Dundee",V58)))</formula>
    </cfRule>
    <cfRule type="containsText" dxfId="1917" priority="807" operator="containsText" text="Aberdeen">
      <formula>NOT(ISERROR(SEARCH("Aberdeen",V58)))</formula>
    </cfRule>
    <cfRule type="containsText" dxfId="1916" priority="808" operator="containsText" text="St Andrews">
      <formula>NOT(ISERROR(SEARCH("St Andrews",V58)))</formula>
    </cfRule>
    <cfRule type="containsText" dxfId="1915" priority="809" operator="containsText" text="Strath">
      <formula>NOT(ISERROR(SEARCH("Strath",V58)))</formula>
    </cfRule>
    <cfRule type="containsText" dxfId="1914" priority="810" operator="containsText" text="Edinburgh">
      <formula>NOT(ISERROR(SEARCH("Edinburgh",V58)))</formula>
    </cfRule>
    <cfRule type="containsText" dxfId="1913" priority="811" operator="containsText" text="Glasgow">
      <formula>NOT(ISERROR(SEARCH("Glasgow",V58)))</formula>
    </cfRule>
  </conditionalFormatting>
  <conditionalFormatting sqref="AH58:AJ58">
    <cfRule type="containsText" dxfId="1912" priority="800" operator="containsText" text="Dundee">
      <formula>NOT(ISERROR(SEARCH("Dundee",AH58)))</formula>
    </cfRule>
    <cfRule type="containsText" dxfId="1911" priority="801" operator="containsText" text="Aberdeen">
      <formula>NOT(ISERROR(SEARCH("Aberdeen",AH58)))</formula>
    </cfRule>
    <cfRule type="containsText" dxfId="1910" priority="802" operator="containsText" text="St Andrews">
      <formula>NOT(ISERROR(SEARCH("St Andrews",AH58)))</formula>
    </cfRule>
    <cfRule type="containsText" dxfId="1909" priority="803" operator="containsText" text="Strath">
      <formula>NOT(ISERROR(SEARCH("Strath",AH58)))</formula>
    </cfRule>
    <cfRule type="containsText" dxfId="1908" priority="804" operator="containsText" text="Edinburgh">
      <formula>NOT(ISERROR(SEARCH("Edinburgh",AH58)))</formula>
    </cfRule>
    <cfRule type="containsText" dxfId="1907" priority="805" operator="containsText" text="Glasgow">
      <formula>NOT(ISERROR(SEARCH("Glasgow",AH58)))</formula>
    </cfRule>
  </conditionalFormatting>
  <conditionalFormatting sqref="V60:X60">
    <cfRule type="containsText" dxfId="1906" priority="794" operator="containsText" text="Dundee">
      <formula>NOT(ISERROR(SEARCH("Dundee",V60)))</formula>
    </cfRule>
    <cfRule type="containsText" dxfId="1905" priority="795" operator="containsText" text="Aberdeen">
      <formula>NOT(ISERROR(SEARCH("Aberdeen",V60)))</formula>
    </cfRule>
    <cfRule type="containsText" dxfId="1904" priority="796" operator="containsText" text="St Andrews">
      <formula>NOT(ISERROR(SEARCH("St Andrews",V60)))</formula>
    </cfRule>
    <cfRule type="containsText" dxfId="1903" priority="797" operator="containsText" text="Strath">
      <formula>NOT(ISERROR(SEARCH("Strath",V60)))</formula>
    </cfRule>
    <cfRule type="containsText" dxfId="1902" priority="798" operator="containsText" text="Edinburgh">
      <formula>NOT(ISERROR(SEARCH("Edinburgh",V60)))</formula>
    </cfRule>
    <cfRule type="containsText" dxfId="1901" priority="799" operator="containsText" text="Glasgow">
      <formula>NOT(ISERROR(SEARCH("Glasgow",V60)))</formula>
    </cfRule>
  </conditionalFormatting>
  <conditionalFormatting sqref="Y60:AA60">
    <cfRule type="containsText" dxfId="1900" priority="788" operator="containsText" text="Dundee">
      <formula>NOT(ISERROR(SEARCH("Dundee",Y60)))</formula>
    </cfRule>
    <cfRule type="containsText" dxfId="1899" priority="789" operator="containsText" text="Aberdeen">
      <formula>NOT(ISERROR(SEARCH("Aberdeen",Y60)))</formula>
    </cfRule>
    <cfRule type="containsText" dxfId="1898" priority="790" operator="containsText" text="St Andrews">
      <formula>NOT(ISERROR(SEARCH("St Andrews",Y60)))</formula>
    </cfRule>
    <cfRule type="containsText" dxfId="1897" priority="791" operator="containsText" text="Strath">
      <formula>NOT(ISERROR(SEARCH("Strath",Y60)))</formula>
    </cfRule>
    <cfRule type="containsText" dxfId="1896" priority="792" operator="containsText" text="Edinburgh">
      <formula>NOT(ISERROR(SEARCH("Edinburgh",Y60)))</formula>
    </cfRule>
    <cfRule type="containsText" dxfId="1895" priority="793" operator="containsText" text="Glasgow">
      <formula>NOT(ISERROR(SEARCH("Glasgow",Y60)))</formula>
    </cfRule>
  </conditionalFormatting>
  <conditionalFormatting sqref="AB60:AD60">
    <cfRule type="containsText" dxfId="1894" priority="782" operator="containsText" text="Dundee">
      <formula>NOT(ISERROR(SEARCH("Dundee",AB60)))</formula>
    </cfRule>
    <cfRule type="containsText" dxfId="1893" priority="783" operator="containsText" text="Aberdeen">
      <formula>NOT(ISERROR(SEARCH("Aberdeen",AB60)))</formula>
    </cfRule>
    <cfRule type="containsText" dxfId="1892" priority="784" operator="containsText" text="St Andrews">
      <formula>NOT(ISERROR(SEARCH("St Andrews",AB60)))</formula>
    </cfRule>
    <cfRule type="containsText" dxfId="1891" priority="785" operator="containsText" text="Strath">
      <formula>NOT(ISERROR(SEARCH("Strath",AB60)))</formula>
    </cfRule>
    <cfRule type="containsText" dxfId="1890" priority="786" operator="containsText" text="Edinburgh">
      <formula>NOT(ISERROR(SEARCH("Edinburgh",AB60)))</formula>
    </cfRule>
    <cfRule type="containsText" dxfId="1889" priority="787" operator="containsText" text="Glasgow">
      <formula>NOT(ISERROR(SEARCH("Glasgow",AB60)))</formula>
    </cfRule>
  </conditionalFormatting>
  <conditionalFormatting sqref="AE60:AG60">
    <cfRule type="containsText" dxfId="1888" priority="776" operator="containsText" text="Dundee">
      <formula>NOT(ISERROR(SEARCH("Dundee",AE60)))</formula>
    </cfRule>
    <cfRule type="containsText" dxfId="1887" priority="777" operator="containsText" text="Aberdeen">
      <formula>NOT(ISERROR(SEARCH("Aberdeen",AE60)))</formula>
    </cfRule>
    <cfRule type="containsText" dxfId="1886" priority="778" operator="containsText" text="St Andrews">
      <formula>NOT(ISERROR(SEARCH("St Andrews",AE60)))</formula>
    </cfRule>
    <cfRule type="containsText" dxfId="1885" priority="779" operator="containsText" text="Strath">
      <formula>NOT(ISERROR(SEARCH("Strath",AE60)))</formula>
    </cfRule>
    <cfRule type="containsText" dxfId="1884" priority="780" operator="containsText" text="Edinburgh">
      <formula>NOT(ISERROR(SEARCH("Edinburgh",AE60)))</formula>
    </cfRule>
    <cfRule type="containsText" dxfId="1883" priority="781" operator="containsText" text="Glasgow">
      <formula>NOT(ISERROR(SEARCH("Glasgow",AE60)))</formula>
    </cfRule>
  </conditionalFormatting>
  <conditionalFormatting sqref="AH53:AJ53 AH55:AJ55 AH57:AJ57 AH59:AJ59 V61:AG61">
    <cfRule type="cellIs" dxfId="1882" priority="775" operator="equal">
      <formula>0</formula>
    </cfRule>
  </conditionalFormatting>
  <conditionalFormatting sqref="AK51:AR51 AK53:AP53 AK52:AM52 AO52:AP52 AK55:AP55 AK54:AM54 AK57:AP57 AK56:AM56 AK59:AP61 AK58:AM58 AO54:AP54 AO56:AP56 AO58:AP58">
    <cfRule type="containsText" dxfId="1881" priority="769" operator="containsText" text="Dundee">
      <formula>NOT(ISERROR(SEARCH("Dundee",AK51)))</formula>
    </cfRule>
    <cfRule type="containsText" dxfId="1880" priority="770" operator="containsText" text="Aberdeen">
      <formula>NOT(ISERROR(SEARCH("Aberdeen",AK51)))</formula>
    </cfRule>
    <cfRule type="containsText" dxfId="1879" priority="771" operator="containsText" text="St Andrews">
      <formula>NOT(ISERROR(SEARCH("St Andrews",AK51)))</formula>
    </cfRule>
    <cfRule type="containsText" dxfId="1878" priority="772" operator="containsText" text="Strath">
      <formula>NOT(ISERROR(SEARCH("Strath",AK51)))</formula>
    </cfRule>
    <cfRule type="containsText" dxfId="1877" priority="773" operator="containsText" text="Edinburgh">
      <formula>NOT(ISERROR(SEARCH("Edinburgh",AK51)))</formula>
    </cfRule>
    <cfRule type="containsText" dxfId="1876" priority="774" operator="containsText" text="Glasgow">
      <formula>NOT(ISERROR(SEARCH("Glasgow",AK51)))</formula>
    </cfRule>
  </conditionalFormatting>
  <conditionalFormatting sqref="V62 Y62 AB62 AE62 AH62 V63:AJ63">
    <cfRule type="containsText" dxfId="1875" priority="763" operator="containsText" text="Dundee">
      <formula>NOT(ISERROR(SEARCH("Dundee",V62)))</formula>
    </cfRule>
    <cfRule type="containsText" dxfId="1874" priority="764" operator="containsText" text="Aberdeen">
      <formula>NOT(ISERROR(SEARCH("Aberdeen",V62)))</formula>
    </cfRule>
    <cfRule type="containsText" dxfId="1873" priority="765" operator="containsText" text="St Andrews">
      <formula>NOT(ISERROR(SEARCH("St Andrews",V62)))</formula>
    </cfRule>
    <cfRule type="containsText" dxfId="1872" priority="766" operator="containsText" text="Strath">
      <formula>NOT(ISERROR(SEARCH("Strath",V62)))</formula>
    </cfRule>
    <cfRule type="containsText" dxfId="1871" priority="767" operator="containsText" text="Edinburgh">
      <formula>NOT(ISERROR(SEARCH("Edinburgh",V62)))</formula>
    </cfRule>
    <cfRule type="containsText" dxfId="1870" priority="768" operator="containsText" text="Glasgow">
      <formula>NOT(ISERROR(SEARCH("Glasgow",V62)))</formula>
    </cfRule>
  </conditionalFormatting>
  <conditionalFormatting sqref="AQ36:AR36 AQ38:AR38 AQ40:AR40 AQ42:AR42 AQ44:AR44">
    <cfRule type="containsText" dxfId="1869" priority="757" operator="containsText" text="Dundee">
      <formula>NOT(ISERROR(SEARCH("Dundee",AQ36)))</formula>
    </cfRule>
    <cfRule type="containsText" dxfId="1868" priority="758" operator="containsText" text="Aberdeen">
      <formula>NOT(ISERROR(SEARCH("Aberdeen",AQ36)))</formula>
    </cfRule>
    <cfRule type="containsText" dxfId="1867" priority="759" operator="containsText" text="St Andrews">
      <formula>NOT(ISERROR(SEARCH("St Andrews",AQ36)))</formula>
    </cfRule>
    <cfRule type="containsText" dxfId="1866" priority="760" operator="containsText" text="Strath">
      <formula>NOT(ISERROR(SEARCH("Strath",AQ36)))</formula>
    </cfRule>
    <cfRule type="containsText" dxfId="1865" priority="761" operator="containsText" text="Edinburgh">
      <formula>NOT(ISERROR(SEARCH("Edinburgh",AQ36)))</formula>
    </cfRule>
    <cfRule type="containsText" dxfId="1864" priority="762" operator="containsText" text="Glasgow">
      <formula>NOT(ISERROR(SEARCH("Glasgow",AQ36)))</formula>
    </cfRule>
  </conditionalFormatting>
  <conditionalFormatting sqref="AQ52:AR52 AQ54:AR54 AQ56:AR56 AQ58:AR58 AQ60:AR60">
    <cfRule type="containsText" dxfId="1863" priority="751" operator="containsText" text="Dundee">
      <formula>NOT(ISERROR(SEARCH("Dundee",AQ52)))</formula>
    </cfRule>
    <cfRule type="containsText" dxfId="1862" priority="752" operator="containsText" text="Aberdeen">
      <formula>NOT(ISERROR(SEARCH("Aberdeen",AQ52)))</formula>
    </cfRule>
    <cfRule type="containsText" dxfId="1861" priority="753" operator="containsText" text="St Andrews">
      <formula>NOT(ISERROR(SEARCH("St Andrews",AQ52)))</formula>
    </cfRule>
    <cfRule type="containsText" dxfId="1860" priority="754" operator="containsText" text="Strath">
      <formula>NOT(ISERROR(SEARCH("Strath",AQ52)))</formula>
    </cfRule>
    <cfRule type="containsText" dxfId="1859" priority="755" operator="containsText" text="Edinburgh">
      <formula>NOT(ISERROR(SEARCH("Edinburgh",AQ52)))</formula>
    </cfRule>
    <cfRule type="containsText" dxfId="1858" priority="756" operator="containsText" text="Glasgow">
      <formula>NOT(ISERROR(SEARCH("Glasgow",AQ52)))</formula>
    </cfRule>
  </conditionalFormatting>
  <conditionalFormatting sqref="AW18:AX19 AT4:AX8 AV9:AX12 AV20:AX22 AT9:AU13 AW13:AX14 AT15:AX15 AU14 AT22:AU22 AU20:AU21 AT19:AU19 AU18 AT17:AX17 AU16:AX16">
    <cfRule type="containsText" dxfId="1857" priority="745" operator="containsText" text="Dundee">
      <formula>NOT(ISERROR(SEARCH("Dundee",AT4)))</formula>
    </cfRule>
    <cfRule type="containsText" dxfId="1856" priority="746" operator="containsText" text="Aberdeen">
      <formula>NOT(ISERROR(SEARCH("Aberdeen",AT4)))</formula>
    </cfRule>
    <cfRule type="containsText" dxfId="1855" priority="747" operator="containsText" text="St Andrews">
      <formula>NOT(ISERROR(SEARCH("St Andrews",AT4)))</formula>
    </cfRule>
    <cfRule type="containsText" dxfId="1854" priority="748" operator="containsText" text="Strath">
      <formula>NOT(ISERROR(SEARCH("Strath",AT4)))</formula>
    </cfRule>
    <cfRule type="containsText" dxfId="1853" priority="749" operator="containsText" text="Edinburgh">
      <formula>NOT(ISERROR(SEARCH("Edinburgh",AT4)))</formula>
    </cfRule>
    <cfRule type="containsText" dxfId="1852" priority="750" operator="containsText" text="Glasgow">
      <formula>NOT(ISERROR(SEARCH("Glasgow",AT4)))</formula>
    </cfRule>
  </conditionalFormatting>
  <conditionalFormatting sqref="S20 S22 S24 S26 S28">
    <cfRule type="containsText" dxfId="1851" priority="739" operator="containsText" text="Dundee">
      <formula>NOT(ISERROR(SEARCH("Dundee",S20)))</formula>
    </cfRule>
    <cfRule type="containsText" dxfId="1850" priority="740" operator="containsText" text="Aberdeen">
      <formula>NOT(ISERROR(SEARCH("Aberdeen",S20)))</formula>
    </cfRule>
    <cfRule type="containsText" dxfId="1849" priority="741" operator="containsText" text="St Andrews">
      <formula>NOT(ISERROR(SEARCH("St Andrews",S20)))</formula>
    </cfRule>
    <cfRule type="containsText" dxfId="1848" priority="742" operator="containsText" text="Strath">
      <formula>NOT(ISERROR(SEARCH("Strath",S20)))</formula>
    </cfRule>
    <cfRule type="containsText" dxfId="1847" priority="743" operator="containsText" text="Edinburgh">
      <formula>NOT(ISERROR(SEARCH("Edinburgh",S20)))</formula>
    </cfRule>
    <cfRule type="containsText" dxfId="1846" priority="744" operator="containsText" text="Glasgow">
      <formula>NOT(ISERROR(SEARCH("Glasgow",S20)))</formula>
    </cfRule>
  </conditionalFormatting>
  <conditionalFormatting sqref="S36 S38 S40 S42 S44">
    <cfRule type="containsText" dxfId="1845" priority="733" operator="containsText" text="Dundee">
      <formula>NOT(ISERROR(SEARCH("Dundee",S36)))</formula>
    </cfRule>
    <cfRule type="containsText" dxfId="1844" priority="734" operator="containsText" text="Aberdeen">
      <formula>NOT(ISERROR(SEARCH("Aberdeen",S36)))</formula>
    </cfRule>
    <cfRule type="containsText" dxfId="1843" priority="735" operator="containsText" text="St Andrews">
      <formula>NOT(ISERROR(SEARCH("St Andrews",S36)))</formula>
    </cfRule>
    <cfRule type="containsText" dxfId="1842" priority="736" operator="containsText" text="Strath">
      <formula>NOT(ISERROR(SEARCH("Strath",S36)))</formula>
    </cfRule>
    <cfRule type="containsText" dxfId="1841" priority="737" operator="containsText" text="Edinburgh">
      <formula>NOT(ISERROR(SEARCH("Edinburgh",S36)))</formula>
    </cfRule>
    <cfRule type="containsText" dxfId="1840" priority="738" operator="containsText" text="Glasgow">
      <formula>NOT(ISERROR(SEARCH("Glasgow",S36)))</formula>
    </cfRule>
  </conditionalFormatting>
  <conditionalFormatting sqref="I41:I43">
    <cfRule type="containsText" dxfId="1839" priority="721" operator="containsText" text="Dundee">
      <formula>NOT(ISERROR(SEARCH("Dundee",I41)))</formula>
    </cfRule>
    <cfRule type="containsText" dxfId="1838" priority="722" operator="containsText" text="Aberdeen">
      <formula>NOT(ISERROR(SEARCH("Aberdeen",I41)))</formula>
    </cfRule>
    <cfRule type="containsText" dxfId="1837" priority="723" operator="containsText" text="St Andrews">
      <formula>NOT(ISERROR(SEARCH("St Andrews",I41)))</formula>
    </cfRule>
    <cfRule type="containsText" dxfId="1836" priority="724" operator="containsText" text="Strath">
      <formula>NOT(ISERROR(SEARCH("Strath",I41)))</formula>
    </cfRule>
    <cfRule type="containsText" dxfId="1835" priority="725" operator="containsText" text="Edinburgh">
      <formula>NOT(ISERROR(SEARCH("Edinburgh",I41)))</formula>
    </cfRule>
    <cfRule type="containsText" dxfId="1834" priority="726" operator="containsText" text="Glasgow">
      <formula>NOT(ISERROR(SEARCH("Glasgow",I41)))</formula>
    </cfRule>
  </conditionalFormatting>
  <conditionalFormatting sqref="I41:I43">
    <cfRule type="containsText" dxfId="1833" priority="720" operator="containsText" text="Mixed">
      <formula>NOT(ISERROR(SEARCH("Mixed",I41)))</formula>
    </cfRule>
  </conditionalFormatting>
  <conditionalFormatting sqref="H41:H43">
    <cfRule type="containsText" dxfId="1832" priority="714" operator="containsText" text="Dundee">
      <formula>NOT(ISERROR(SEARCH("Dundee",H41)))</formula>
    </cfRule>
    <cfRule type="containsText" dxfId="1831" priority="715" operator="containsText" text="Aberdeen">
      <formula>NOT(ISERROR(SEARCH("Aberdeen",H41)))</formula>
    </cfRule>
    <cfRule type="containsText" dxfId="1830" priority="716" operator="containsText" text="St Andrews">
      <formula>NOT(ISERROR(SEARCH("St Andrews",H41)))</formula>
    </cfRule>
    <cfRule type="containsText" dxfId="1829" priority="717" operator="containsText" text="Strath">
      <formula>NOT(ISERROR(SEARCH("Strath",H41)))</formula>
    </cfRule>
    <cfRule type="containsText" dxfId="1828" priority="718" operator="containsText" text="Edinburgh">
      <formula>NOT(ISERROR(SEARCH("Edinburgh",H41)))</formula>
    </cfRule>
    <cfRule type="containsText" dxfId="1827" priority="719" operator="containsText" text="Glasgow">
      <formula>NOT(ISERROR(SEARCH("Glasgow",H41)))</formula>
    </cfRule>
  </conditionalFormatting>
  <conditionalFormatting sqref="H41:H43">
    <cfRule type="containsText" dxfId="1826" priority="713" operator="containsText" text="Mixed">
      <formula>NOT(ISERROR(SEARCH("Mixed",H41)))</formula>
    </cfRule>
  </conditionalFormatting>
  <conditionalFormatting sqref="P41:P43">
    <cfRule type="containsText" dxfId="1825" priority="707" operator="containsText" text="Dundee">
      <formula>NOT(ISERROR(SEARCH("Dundee",P41)))</formula>
    </cfRule>
    <cfRule type="containsText" dxfId="1824" priority="708" operator="containsText" text="Aberdeen">
      <formula>NOT(ISERROR(SEARCH("Aberdeen",P41)))</formula>
    </cfRule>
    <cfRule type="containsText" dxfId="1823" priority="709" operator="containsText" text="St Andrews">
      <formula>NOT(ISERROR(SEARCH("St Andrews",P41)))</formula>
    </cfRule>
    <cfRule type="containsText" dxfId="1822" priority="710" operator="containsText" text="Strath">
      <formula>NOT(ISERROR(SEARCH("Strath",P41)))</formula>
    </cfRule>
    <cfRule type="containsText" dxfId="1821" priority="711" operator="containsText" text="Edinburgh">
      <formula>NOT(ISERROR(SEARCH("Edinburgh",P41)))</formula>
    </cfRule>
    <cfRule type="containsText" dxfId="1820" priority="712" operator="containsText" text="Glasgow">
      <formula>NOT(ISERROR(SEARCH("Glasgow",P41)))</formula>
    </cfRule>
  </conditionalFormatting>
  <conditionalFormatting sqref="E41:G43">
    <cfRule type="containsText" dxfId="1819" priority="701" operator="containsText" text="Dundee">
      <formula>NOT(ISERROR(SEARCH("Dundee",E41)))</formula>
    </cfRule>
    <cfRule type="containsText" dxfId="1818" priority="702" operator="containsText" text="Aberdeen">
      <formula>NOT(ISERROR(SEARCH("Aberdeen",E41)))</formula>
    </cfRule>
    <cfRule type="containsText" dxfId="1817" priority="703" operator="containsText" text="St Andrews">
      <formula>NOT(ISERROR(SEARCH("St Andrews",E41)))</formula>
    </cfRule>
    <cfRule type="containsText" dxfId="1816" priority="704" operator="containsText" text="Strath">
      <formula>NOT(ISERROR(SEARCH("Strath",E41)))</formula>
    </cfRule>
    <cfRule type="containsText" dxfId="1815" priority="705" operator="containsText" text="Edinburgh">
      <formula>NOT(ISERROR(SEARCH("Edinburgh",E41)))</formula>
    </cfRule>
    <cfRule type="containsText" dxfId="1814" priority="706" operator="containsText" text="Glasgow">
      <formula>NOT(ISERROR(SEARCH("Glasgow",E41)))</formula>
    </cfRule>
  </conditionalFormatting>
  <conditionalFormatting sqref="M41:O43">
    <cfRule type="containsText" dxfId="1813" priority="695" operator="containsText" text="Dundee">
      <formula>NOT(ISERROR(SEARCH("Dundee",M41)))</formula>
    </cfRule>
    <cfRule type="containsText" dxfId="1812" priority="696" operator="containsText" text="Aberdeen">
      <formula>NOT(ISERROR(SEARCH("Aberdeen",M41)))</formula>
    </cfRule>
    <cfRule type="containsText" dxfId="1811" priority="697" operator="containsText" text="St Andrews">
      <formula>NOT(ISERROR(SEARCH("St Andrews",M41)))</formula>
    </cfRule>
    <cfRule type="containsText" dxfId="1810" priority="698" operator="containsText" text="Strath">
      <formula>NOT(ISERROR(SEARCH("Strath",M41)))</formula>
    </cfRule>
    <cfRule type="containsText" dxfId="1809" priority="699" operator="containsText" text="Edinburgh">
      <formula>NOT(ISERROR(SEARCH("Edinburgh",M41)))</formula>
    </cfRule>
    <cfRule type="containsText" dxfId="1808" priority="700" operator="containsText" text="Glasgow">
      <formula>NOT(ISERROR(SEARCH("Glasgow",M41)))</formula>
    </cfRule>
  </conditionalFormatting>
  <conditionalFormatting sqref="M41:O43">
    <cfRule type="containsText" dxfId="1807" priority="694" operator="containsText" text="Mixed">
      <formula>NOT(ISERROR(SEARCH("Mixed",M41)))</formula>
    </cfRule>
  </conditionalFormatting>
  <conditionalFormatting sqref="Q41:Q43">
    <cfRule type="containsText" dxfId="1806" priority="688" operator="containsText" text="Dundee">
      <formula>NOT(ISERROR(SEARCH("Dundee",Q41)))</formula>
    </cfRule>
    <cfRule type="containsText" dxfId="1805" priority="689" operator="containsText" text="Aberdeen">
      <formula>NOT(ISERROR(SEARCH("Aberdeen",Q41)))</formula>
    </cfRule>
    <cfRule type="containsText" dxfId="1804" priority="690" operator="containsText" text="St Andrews">
      <formula>NOT(ISERROR(SEARCH("St Andrews",Q41)))</formula>
    </cfRule>
    <cfRule type="containsText" dxfId="1803" priority="691" operator="containsText" text="Strath">
      <formula>NOT(ISERROR(SEARCH("Strath",Q41)))</formula>
    </cfRule>
    <cfRule type="containsText" dxfId="1802" priority="692" operator="containsText" text="Edinburgh">
      <formula>NOT(ISERROR(SEARCH("Edinburgh",Q41)))</formula>
    </cfRule>
    <cfRule type="containsText" dxfId="1801" priority="693" operator="containsText" text="Glasgow">
      <formula>NOT(ISERROR(SEARCH("Glasgow",Q41)))</formula>
    </cfRule>
  </conditionalFormatting>
  <conditionalFormatting sqref="AV13:AV14">
    <cfRule type="containsText" dxfId="1800" priority="682" operator="containsText" text="Dundee">
      <formula>NOT(ISERROR(SEARCH("Dundee",AV13)))</formula>
    </cfRule>
    <cfRule type="containsText" dxfId="1799" priority="683" operator="containsText" text="Aberdeen">
      <formula>NOT(ISERROR(SEARCH("Aberdeen",AV13)))</formula>
    </cfRule>
    <cfRule type="containsText" dxfId="1798" priority="684" operator="containsText" text="St Andrews">
      <formula>NOT(ISERROR(SEARCH("St Andrews",AV13)))</formula>
    </cfRule>
    <cfRule type="containsText" dxfId="1797" priority="685" operator="containsText" text="Strath">
      <formula>NOT(ISERROR(SEARCH("Strath",AV13)))</formula>
    </cfRule>
    <cfRule type="containsText" dxfId="1796" priority="686" operator="containsText" text="Edinburgh">
      <formula>NOT(ISERROR(SEARCH("Edinburgh",AV13)))</formula>
    </cfRule>
    <cfRule type="containsText" dxfId="1795" priority="687" operator="containsText" text="Glasgow">
      <formula>NOT(ISERROR(SEARCH("Glasgow",AV13)))</formula>
    </cfRule>
  </conditionalFormatting>
  <conditionalFormatting sqref="AV18:AV19">
    <cfRule type="containsText" dxfId="1794" priority="676" operator="containsText" text="Dundee">
      <formula>NOT(ISERROR(SEARCH("Dundee",AV18)))</formula>
    </cfRule>
    <cfRule type="containsText" dxfId="1793" priority="677" operator="containsText" text="Aberdeen">
      <formula>NOT(ISERROR(SEARCH("Aberdeen",AV18)))</formula>
    </cfRule>
    <cfRule type="containsText" dxfId="1792" priority="678" operator="containsText" text="St Andrews">
      <formula>NOT(ISERROR(SEARCH("St Andrews",AV18)))</formula>
    </cfRule>
    <cfRule type="containsText" dxfId="1791" priority="679" operator="containsText" text="Strath">
      <formula>NOT(ISERROR(SEARCH("Strath",AV18)))</formula>
    </cfRule>
    <cfRule type="containsText" dxfId="1790" priority="680" operator="containsText" text="Edinburgh">
      <formula>NOT(ISERROR(SEARCH("Edinburgh",AV18)))</formula>
    </cfRule>
    <cfRule type="containsText" dxfId="1789" priority="681" operator="containsText" text="Glasgow">
      <formula>NOT(ISERROR(SEARCH("Glasgow",AV18)))</formula>
    </cfRule>
  </conditionalFormatting>
  <conditionalFormatting sqref="M28:O30">
    <cfRule type="containsText" dxfId="1788" priority="670" operator="containsText" text="Dundee">
      <formula>NOT(ISERROR(SEARCH("Dundee",M28)))</formula>
    </cfRule>
    <cfRule type="containsText" dxfId="1787" priority="671" operator="containsText" text="Aberdeen">
      <formula>NOT(ISERROR(SEARCH("Aberdeen",M28)))</formula>
    </cfRule>
    <cfRule type="containsText" dxfId="1786" priority="672" operator="containsText" text="St Andrews">
      <formula>NOT(ISERROR(SEARCH("St Andrews",M28)))</formula>
    </cfRule>
    <cfRule type="containsText" dxfId="1785" priority="673" operator="containsText" text="Strath">
      <formula>NOT(ISERROR(SEARCH("Strath",M28)))</formula>
    </cfRule>
    <cfRule type="containsText" dxfId="1784" priority="674" operator="containsText" text="Edinburgh">
      <formula>NOT(ISERROR(SEARCH("Edinburgh",M28)))</formula>
    </cfRule>
    <cfRule type="containsText" dxfId="1783" priority="675" operator="containsText" text="Glasgow">
      <formula>NOT(ISERROR(SEARCH("Glasgow",M28)))</formula>
    </cfRule>
  </conditionalFormatting>
  <conditionalFormatting sqref="E28:G30">
    <cfRule type="containsText" dxfId="1782" priority="664" operator="containsText" text="Dundee">
      <formula>NOT(ISERROR(SEARCH("Dundee",E28)))</formula>
    </cfRule>
    <cfRule type="containsText" dxfId="1781" priority="665" operator="containsText" text="Aberdeen">
      <formula>NOT(ISERROR(SEARCH("Aberdeen",E28)))</formula>
    </cfRule>
    <cfRule type="containsText" dxfId="1780" priority="666" operator="containsText" text="St Andrews">
      <formula>NOT(ISERROR(SEARCH("St Andrews",E28)))</formula>
    </cfRule>
    <cfRule type="containsText" dxfId="1779" priority="667" operator="containsText" text="Strath">
      <formula>NOT(ISERROR(SEARCH("Strath",E28)))</formula>
    </cfRule>
    <cfRule type="containsText" dxfId="1778" priority="668" operator="containsText" text="Edinburgh">
      <formula>NOT(ISERROR(SEARCH("Edinburgh",E28)))</formula>
    </cfRule>
    <cfRule type="containsText" dxfId="1777" priority="669" operator="containsText" text="Glasgow">
      <formula>NOT(ISERROR(SEARCH("Glasgow",E28)))</formula>
    </cfRule>
  </conditionalFormatting>
  <conditionalFormatting sqref="E28:G30">
    <cfRule type="containsText" dxfId="1776" priority="663" operator="containsText" text="Mixed">
      <formula>NOT(ISERROR(SEARCH("Mixed",E28)))</formula>
    </cfRule>
  </conditionalFormatting>
  <conditionalFormatting sqref="M31:O31">
    <cfRule type="containsText" dxfId="1775" priority="657" operator="containsText" text="Dundee">
      <formula>NOT(ISERROR(SEARCH("Dundee",M31)))</formula>
    </cfRule>
    <cfRule type="containsText" dxfId="1774" priority="658" operator="containsText" text="Aberdeen">
      <formula>NOT(ISERROR(SEARCH("Aberdeen",M31)))</formula>
    </cfRule>
    <cfRule type="containsText" dxfId="1773" priority="659" operator="containsText" text="St Andrews">
      <formula>NOT(ISERROR(SEARCH("St Andrews",M31)))</formula>
    </cfRule>
    <cfRule type="containsText" dxfId="1772" priority="660" operator="containsText" text="Strath">
      <formula>NOT(ISERROR(SEARCH("Strath",M31)))</formula>
    </cfRule>
    <cfRule type="containsText" dxfId="1771" priority="661" operator="containsText" text="Edinburgh">
      <formula>NOT(ISERROR(SEARCH("Edinburgh",M31)))</formula>
    </cfRule>
    <cfRule type="containsText" dxfId="1770" priority="662" operator="containsText" text="Glasgow">
      <formula>NOT(ISERROR(SEARCH("Glasgow",M31)))</formula>
    </cfRule>
  </conditionalFormatting>
  <conditionalFormatting sqref="M31:O31">
    <cfRule type="containsText" dxfId="1769" priority="656" operator="containsText" text="Mixed">
      <formula>NOT(ISERROR(SEARCH("Mixed",M31)))</formula>
    </cfRule>
  </conditionalFormatting>
  <conditionalFormatting sqref="M32:O36">
    <cfRule type="containsText" dxfId="1768" priority="650" operator="containsText" text="Dundee">
      <formula>NOT(ISERROR(SEARCH("Dundee",M32)))</formula>
    </cfRule>
    <cfRule type="containsText" dxfId="1767" priority="651" operator="containsText" text="Aberdeen">
      <formula>NOT(ISERROR(SEARCH("Aberdeen",M32)))</formula>
    </cfRule>
    <cfRule type="containsText" dxfId="1766" priority="652" operator="containsText" text="St Andrews">
      <formula>NOT(ISERROR(SEARCH("St Andrews",M32)))</formula>
    </cfRule>
    <cfRule type="containsText" dxfId="1765" priority="653" operator="containsText" text="Strath">
      <formula>NOT(ISERROR(SEARCH("Strath",M32)))</formula>
    </cfRule>
    <cfRule type="containsText" dxfId="1764" priority="654" operator="containsText" text="Edinburgh">
      <formula>NOT(ISERROR(SEARCH("Edinburgh",M32)))</formula>
    </cfRule>
    <cfRule type="containsText" dxfId="1763" priority="655" operator="containsText" text="Glasgow">
      <formula>NOT(ISERROR(SEARCH("Glasgow",M32)))</formula>
    </cfRule>
  </conditionalFormatting>
  <conditionalFormatting sqref="M37:O38">
    <cfRule type="containsText" dxfId="1762" priority="644" operator="containsText" text="Dundee">
      <formula>NOT(ISERROR(SEARCH("Dundee",M37)))</formula>
    </cfRule>
    <cfRule type="containsText" dxfId="1761" priority="645" operator="containsText" text="Aberdeen">
      <formula>NOT(ISERROR(SEARCH("Aberdeen",M37)))</formula>
    </cfRule>
    <cfRule type="containsText" dxfId="1760" priority="646" operator="containsText" text="St Andrews">
      <formula>NOT(ISERROR(SEARCH("St Andrews",M37)))</formula>
    </cfRule>
    <cfRule type="containsText" dxfId="1759" priority="647" operator="containsText" text="Strath">
      <formula>NOT(ISERROR(SEARCH("Strath",M37)))</formula>
    </cfRule>
    <cfRule type="containsText" dxfId="1758" priority="648" operator="containsText" text="Edinburgh">
      <formula>NOT(ISERROR(SEARCH("Edinburgh",M37)))</formula>
    </cfRule>
    <cfRule type="containsText" dxfId="1757" priority="649" operator="containsText" text="Glasgow">
      <formula>NOT(ISERROR(SEARCH("Glasgow",M37)))</formula>
    </cfRule>
  </conditionalFormatting>
  <conditionalFormatting sqref="M37:O38">
    <cfRule type="containsText" dxfId="1756" priority="643" operator="containsText" text="Mixed">
      <formula>NOT(ISERROR(SEARCH("Mixed",M37)))</formula>
    </cfRule>
  </conditionalFormatting>
  <conditionalFormatting sqref="E31:G31">
    <cfRule type="containsText" dxfId="1755" priority="637" operator="containsText" text="Dundee">
      <formula>NOT(ISERROR(SEARCH("Dundee",E31)))</formula>
    </cfRule>
    <cfRule type="containsText" dxfId="1754" priority="638" operator="containsText" text="Aberdeen">
      <formula>NOT(ISERROR(SEARCH("Aberdeen",E31)))</formula>
    </cfRule>
    <cfRule type="containsText" dxfId="1753" priority="639" operator="containsText" text="St Andrews">
      <formula>NOT(ISERROR(SEARCH("St Andrews",E31)))</formula>
    </cfRule>
    <cfRule type="containsText" dxfId="1752" priority="640" operator="containsText" text="Strath">
      <formula>NOT(ISERROR(SEARCH("Strath",E31)))</formula>
    </cfRule>
    <cfRule type="containsText" dxfId="1751" priority="641" operator="containsText" text="Edinburgh">
      <formula>NOT(ISERROR(SEARCH("Edinburgh",E31)))</formula>
    </cfRule>
    <cfRule type="containsText" dxfId="1750" priority="642" operator="containsText" text="Glasgow">
      <formula>NOT(ISERROR(SEARCH("Glasgow",E31)))</formula>
    </cfRule>
  </conditionalFormatting>
  <conditionalFormatting sqref="E32:G36">
    <cfRule type="containsText" dxfId="1749" priority="631" operator="containsText" text="Dundee">
      <formula>NOT(ISERROR(SEARCH("Dundee",E32)))</formula>
    </cfRule>
    <cfRule type="containsText" dxfId="1748" priority="632" operator="containsText" text="Aberdeen">
      <formula>NOT(ISERROR(SEARCH("Aberdeen",E32)))</formula>
    </cfRule>
    <cfRule type="containsText" dxfId="1747" priority="633" operator="containsText" text="St Andrews">
      <formula>NOT(ISERROR(SEARCH("St Andrews",E32)))</formula>
    </cfRule>
    <cfRule type="containsText" dxfId="1746" priority="634" operator="containsText" text="Strath">
      <formula>NOT(ISERROR(SEARCH("Strath",E32)))</formula>
    </cfRule>
    <cfRule type="containsText" dxfId="1745" priority="635" operator="containsText" text="Edinburgh">
      <formula>NOT(ISERROR(SEARCH("Edinburgh",E32)))</formula>
    </cfRule>
    <cfRule type="containsText" dxfId="1744" priority="636" operator="containsText" text="Glasgow">
      <formula>NOT(ISERROR(SEARCH("Glasgow",E32)))</formula>
    </cfRule>
  </conditionalFormatting>
  <conditionalFormatting sqref="E32:G36">
    <cfRule type="containsText" dxfId="1743" priority="630" operator="containsText" text="Mixed">
      <formula>NOT(ISERROR(SEARCH("Mixed",E32)))</formula>
    </cfRule>
  </conditionalFormatting>
  <conditionalFormatting sqref="E37:G38">
    <cfRule type="containsText" dxfId="1742" priority="624" operator="containsText" text="Dundee">
      <formula>NOT(ISERROR(SEARCH("Dundee",E37)))</formula>
    </cfRule>
    <cfRule type="containsText" dxfId="1741" priority="625" operator="containsText" text="Aberdeen">
      <formula>NOT(ISERROR(SEARCH("Aberdeen",E37)))</formula>
    </cfRule>
    <cfRule type="containsText" dxfId="1740" priority="626" operator="containsText" text="St Andrews">
      <formula>NOT(ISERROR(SEARCH("St Andrews",E37)))</formula>
    </cfRule>
    <cfRule type="containsText" dxfId="1739" priority="627" operator="containsText" text="Strath">
      <formula>NOT(ISERROR(SEARCH("Strath",E37)))</formula>
    </cfRule>
    <cfRule type="containsText" dxfId="1738" priority="628" operator="containsText" text="Edinburgh">
      <formula>NOT(ISERROR(SEARCH("Edinburgh",E37)))</formula>
    </cfRule>
    <cfRule type="containsText" dxfId="1737" priority="629" operator="containsText" text="Glasgow">
      <formula>NOT(ISERROR(SEARCH("Glasgow",E37)))</formula>
    </cfRule>
  </conditionalFormatting>
  <conditionalFormatting sqref="V7:X7">
    <cfRule type="containsText" dxfId="1736" priority="618" operator="containsText" text="Dundee">
      <formula>NOT(ISERROR(SEARCH("Dundee",V7)))</formula>
    </cfRule>
    <cfRule type="containsText" dxfId="1735" priority="619" operator="containsText" text="Aberdeen">
      <formula>NOT(ISERROR(SEARCH("Aberdeen",V7)))</formula>
    </cfRule>
    <cfRule type="containsText" dxfId="1734" priority="620" operator="containsText" text="St Andrews">
      <formula>NOT(ISERROR(SEARCH("St Andrews",V7)))</formula>
    </cfRule>
    <cfRule type="containsText" dxfId="1733" priority="621" operator="containsText" text="Strath">
      <formula>NOT(ISERROR(SEARCH("Strath",V7)))</formula>
    </cfRule>
    <cfRule type="containsText" dxfId="1732" priority="622" operator="containsText" text="Edinburgh">
      <formula>NOT(ISERROR(SEARCH("Edinburgh",V7)))</formula>
    </cfRule>
    <cfRule type="containsText" dxfId="1731" priority="623" operator="containsText" text="Glasgow">
      <formula>NOT(ISERROR(SEARCH("Glasgow",V7)))</formula>
    </cfRule>
  </conditionalFormatting>
  <conditionalFormatting sqref="V7:X7">
    <cfRule type="cellIs" dxfId="1730" priority="617" operator="equal">
      <formula>0</formula>
    </cfRule>
  </conditionalFormatting>
  <conditionalFormatting sqref="V9:X9">
    <cfRule type="containsText" dxfId="1729" priority="611" operator="containsText" text="Dundee">
      <formula>NOT(ISERROR(SEARCH("Dundee",V9)))</formula>
    </cfRule>
    <cfRule type="containsText" dxfId="1728" priority="612" operator="containsText" text="Aberdeen">
      <formula>NOT(ISERROR(SEARCH("Aberdeen",V9)))</formula>
    </cfRule>
    <cfRule type="containsText" dxfId="1727" priority="613" operator="containsText" text="St Andrews">
      <formula>NOT(ISERROR(SEARCH("St Andrews",V9)))</formula>
    </cfRule>
    <cfRule type="containsText" dxfId="1726" priority="614" operator="containsText" text="Strath">
      <formula>NOT(ISERROR(SEARCH("Strath",V9)))</formula>
    </cfRule>
    <cfRule type="containsText" dxfId="1725" priority="615" operator="containsText" text="Edinburgh">
      <formula>NOT(ISERROR(SEARCH("Edinburgh",V9)))</formula>
    </cfRule>
    <cfRule type="containsText" dxfId="1724" priority="616" operator="containsText" text="Glasgow">
      <formula>NOT(ISERROR(SEARCH("Glasgow",V9)))</formula>
    </cfRule>
  </conditionalFormatting>
  <conditionalFormatting sqref="V9:X9">
    <cfRule type="cellIs" dxfId="1723" priority="610" operator="equal">
      <formula>0</formula>
    </cfRule>
  </conditionalFormatting>
  <conditionalFormatting sqref="V11:X11">
    <cfRule type="containsText" dxfId="1722" priority="604" operator="containsText" text="Dundee">
      <formula>NOT(ISERROR(SEARCH("Dundee",V11)))</formula>
    </cfRule>
    <cfRule type="containsText" dxfId="1721" priority="605" operator="containsText" text="Aberdeen">
      <formula>NOT(ISERROR(SEARCH("Aberdeen",V11)))</formula>
    </cfRule>
    <cfRule type="containsText" dxfId="1720" priority="606" operator="containsText" text="St Andrews">
      <formula>NOT(ISERROR(SEARCH("St Andrews",V11)))</formula>
    </cfRule>
    <cfRule type="containsText" dxfId="1719" priority="607" operator="containsText" text="Strath">
      <formula>NOT(ISERROR(SEARCH("Strath",V11)))</formula>
    </cfRule>
    <cfRule type="containsText" dxfId="1718" priority="608" operator="containsText" text="Edinburgh">
      <formula>NOT(ISERROR(SEARCH("Edinburgh",V11)))</formula>
    </cfRule>
    <cfRule type="containsText" dxfId="1717" priority="609" operator="containsText" text="Glasgow">
      <formula>NOT(ISERROR(SEARCH("Glasgow",V11)))</formula>
    </cfRule>
  </conditionalFormatting>
  <conditionalFormatting sqref="V11:X11">
    <cfRule type="cellIs" dxfId="1716" priority="603" operator="equal">
      <formula>0</formula>
    </cfRule>
  </conditionalFormatting>
  <conditionalFormatting sqref="V13:X13">
    <cfRule type="containsText" dxfId="1715" priority="597" operator="containsText" text="Dundee">
      <formula>NOT(ISERROR(SEARCH("Dundee",V13)))</formula>
    </cfRule>
    <cfRule type="containsText" dxfId="1714" priority="598" operator="containsText" text="Aberdeen">
      <formula>NOT(ISERROR(SEARCH("Aberdeen",V13)))</formula>
    </cfRule>
    <cfRule type="containsText" dxfId="1713" priority="599" operator="containsText" text="St Andrews">
      <formula>NOT(ISERROR(SEARCH("St Andrews",V13)))</formula>
    </cfRule>
    <cfRule type="containsText" dxfId="1712" priority="600" operator="containsText" text="Strath">
      <formula>NOT(ISERROR(SEARCH("Strath",V13)))</formula>
    </cfRule>
    <cfRule type="containsText" dxfId="1711" priority="601" operator="containsText" text="Edinburgh">
      <formula>NOT(ISERROR(SEARCH("Edinburgh",V13)))</formula>
    </cfRule>
    <cfRule type="containsText" dxfId="1710" priority="602" operator="containsText" text="Glasgow">
      <formula>NOT(ISERROR(SEARCH("Glasgow",V13)))</formula>
    </cfRule>
  </conditionalFormatting>
  <conditionalFormatting sqref="V13:X13">
    <cfRule type="cellIs" dxfId="1709" priority="596" operator="equal">
      <formula>0</formula>
    </cfRule>
  </conditionalFormatting>
  <conditionalFormatting sqref="Y5:AA5">
    <cfRule type="containsText" dxfId="1708" priority="590" operator="containsText" text="Dundee">
      <formula>NOT(ISERROR(SEARCH("Dundee",Y5)))</formula>
    </cfRule>
    <cfRule type="containsText" dxfId="1707" priority="591" operator="containsText" text="Aberdeen">
      <formula>NOT(ISERROR(SEARCH("Aberdeen",Y5)))</formula>
    </cfRule>
    <cfRule type="containsText" dxfId="1706" priority="592" operator="containsText" text="St Andrews">
      <formula>NOT(ISERROR(SEARCH("St Andrews",Y5)))</formula>
    </cfRule>
    <cfRule type="containsText" dxfId="1705" priority="593" operator="containsText" text="Strath">
      <formula>NOT(ISERROR(SEARCH("Strath",Y5)))</formula>
    </cfRule>
    <cfRule type="containsText" dxfId="1704" priority="594" operator="containsText" text="Edinburgh">
      <formula>NOT(ISERROR(SEARCH("Edinburgh",Y5)))</formula>
    </cfRule>
    <cfRule type="containsText" dxfId="1703" priority="595" operator="containsText" text="Glasgow">
      <formula>NOT(ISERROR(SEARCH("Glasgow",Y5)))</formula>
    </cfRule>
  </conditionalFormatting>
  <conditionalFormatting sqref="Y5:AA5">
    <cfRule type="cellIs" dxfId="1702" priority="589" operator="equal">
      <formula>0</formula>
    </cfRule>
  </conditionalFormatting>
  <conditionalFormatting sqref="Y9:AA9">
    <cfRule type="containsText" dxfId="1701" priority="583" operator="containsText" text="Dundee">
      <formula>NOT(ISERROR(SEARCH("Dundee",Y9)))</formula>
    </cfRule>
    <cfRule type="containsText" dxfId="1700" priority="584" operator="containsText" text="Aberdeen">
      <formula>NOT(ISERROR(SEARCH("Aberdeen",Y9)))</formula>
    </cfRule>
    <cfRule type="containsText" dxfId="1699" priority="585" operator="containsText" text="St Andrews">
      <formula>NOT(ISERROR(SEARCH("St Andrews",Y9)))</formula>
    </cfRule>
    <cfRule type="containsText" dxfId="1698" priority="586" operator="containsText" text="Strath">
      <formula>NOT(ISERROR(SEARCH("Strath",Y9)))</formula>
    </cfRule>
    <cfRule type="containsText" dxfId="1697" priority="587" operator="containsText" text="Edinburgh">
      <formula>NOT(ISERROR(SEARCH("Edinburgh",Y9)))</formula>
    </cfRule>
    <cfRule type="containsText" dxfId="1696" priority="588" operator="containsText" text="Glasgow">
      <formula>NOT(ISERROR(SEARCH("Glasgow",Y9)))</formula>
    </cfRule>
  </conditionalFormatting>
  <conditionalFormatting sqref="Y9:AA9">
    <cfRule type="cellIs" dxfId="1695" priority="582" operator="equal">
      <formula>0</formula>
    </cfRule>
  </conditionalFormatting>
  <conditionalFormatting sqref="Y11:AA11">
    <cfRule type="containsText" dxfId="1694" priority="576" operator="containsText" text="Dundee">
      <formula>NOT(ISERROR(SEARCH("Dundee",Y11)))</formula>
    </cfRule>
    <cfRule type="containsText" dxfId="1693" priority="577" operator="containsText" text="Aberdeen">
      <formula>NOT(ISERROR(SEARCH("Aberdeen",Y11)))</formula>
    </cfRule>
    <cfRule type="containsText" dxfId="1692" priority="578" operator="containsText" text="St Andrews">
      <formula>NOT(ISERROR(SEARCH("St Andrews",Y11)))</formula>
    </cfRule>
    <cfRule type="containsText" dxfId="1691" priority="579" operator="containsText" text="Strath">
      <formula>NOT(ISERROR(SEARCH("Strath",Y11)))</formula>
    </cfRule>
    <cfRule type="containsText" dxfId="1690" priority="580" operator="containsText" text="Edinburgh">
      <formula>NOT(ISERROR(SEARCH("Edinburgh",Y11)))</formula>
    </cfRule>
    <cfRule type="containsText" dxfId="1689" priority="581" operator="containsText" text="Glasgow">
      <formula>NOT(ISERROR(SEARCH("Glasgow",Y11)))</formula>
    </cfRule>
  </conditionalFormatting>
  <conditionalFormatting sqref="Y11:AA11">
    <cfRule type="cellIs" dxfId="1688" priority="575" operator="equal">
      <formula>0</formula>
    </cfRule>
  </conditionalFormatting>
  <conditionalFormatting sqref="Y13:AA13">
    <cfRule type="containsText" dxfId="1687" priority="569" operator="containsText" text="Dundee">
      <formula>NOT(ISERROR(SEARCH("Dundee",Y13)))</formula>
    </cfRule>
    <cfRule type="containsText" dxfId="1686" priority="570" operator="containsText" text="Aberdeen">
      <formula>NOT(ISERROR(SEARCH("Aberdeen",Y13)))</formula>
    </cfRule>
    <cfRule type="containsText" dxfId="1685" priority="571" operator="containsText" text="St Andrews">
      <formula>NOT(ISERROR(SEARCH("St Andrews",Y13)))</formula>
    </cfRule>
    <cfRule type="containsText" dxfId="1684" priority="572" operator="containsText" text="Strath">
      <formula>NOT(ISERROR(SEARCH("Strath",Y13)))</formula>
    </cfRule>
    <cfRule type="containsText" dxfId="1683" priority="573" operator="containsText" text="Edinburgh">
      <formula>NOT(ISERROR(SEARCH("Edinburgh",Y13)))</formula>
    </cfRule>
    <cfRule type="containsText" dxfId="1682" priority="574" operator="containsText" text="Glasgow">
      <formula>NOT(ISERROR(SEARCH("Glasgow",Y13)))</formula>
    </cfRule>
  </conditionalFormatting>
  <conditionalFormatting sqref="Y13:AA13">
    <cfRule type="cellIs" dxfId="1681" priority="568" operator="equal">
      <formula>0</formula>
    </cfRule>
  </conditionalFormatting>
  <conditionalFormatting sqref="AB5:AD5">
    <cfRule type="containsText" dxfId="1680" priority="562" operator="containsText" text="Dundee">
      <formula>NOT(ISERROR(SEARCH("Dundee",AB5)))</formula>
    </cfRule>
    <cfRule type="containsText" dxfId="1679" priority="563" operator="containsText" text="Aberdeen">
      <formula>NOT(ISERROR(SEARCH("Aberdeen",AB5)))</formula>
    </cfRule>
    <cfRule type="containsText" dxfId="1678" priority="564" operator="containsText" text="St Andrews">
      <formula>NOT(ISERROR(SEARCH("St Andrews",AB5)))</formula>
    </cfRule>
    <cfRule type="containsText" dxfId="1677" priority="565" operator="containsText" text="Strath">
      <formula>NOT(ISERROR(SEARCH("Strath",AB5)))</formula>
    </cfRule>
    <cfRule type="containsText" dxfId="1676" priority="566" operator="containsText" text="Edinburgh">
      <formula>NOT(ISERROR(SEARCH("Edinburgh",AB5)))</formula>
    </cfRule>
    <cfRule type="containsText" dxfId="1675" priority="567" operator="containsText" text="Glasgow">
      <formula>NOT(ISERROR(SEARCH("Glasgow",AB5)))</formula>
    </cfRule>
  </conditionalFormatting>
  <conditionalFormatting sqref="AB5:AD5">
    <cfRule type="cellIs" dxfId="1674" priority="561" operator="equal">
      <formula>0</formula>
    </cfRule>
  </conditionalFormatting>
  <conditionalFormatting sqref="AB7:AD7">
    <cfRule type="containsText" dxfId="1673" priority="555" operator="containsText" text="Dundee">
      <formula>NOT(ISERROR(SEARCH("Dundee",AB7)))</formula>
    </cfRule>
    <cfRule type="containsText" dxfId="1672" priority="556" operator="containsText" text="Aberdeen">
      <formula>NOT(ISERROR(SEARCH("Aberdeen",AB7)))</formula>
    </cfRule>
    <cfRule type="containsText" dxfId="1671" priority="557" operator="containsText" text="St Andrews">
      <formula>NOT(ISERROR(SEARCH("St Andrews",AB7)))</formula>
    </cfRule>
    <cfRule type="containsText" dxfId="1670" priority="558" operator="containsText" text="Strath">
      <formula>NOT(ISERROR(SEARCH("Strath",AB7)))</formula>
    </cfRule>
    <cfRule type="containsText" dxfId="1669" priority="559" operator="containsText" text="Edinburgh">
      <formula>NOT(ISERROR(SEARCH("Edinburgh",AB7)))</formula>
    </cfRule>
    <cfRule type="containsText" dxfId="1668" priority="560" operator="containsText" text="Glasgow">
      <formula>NOT(ISERROR(SEARCH("Glasgow",AB7)))</formula>
    </cfRule>
  </conditionalFormatting>
  <conditionalFormatting sqref="AB7:AD7">
    <cfRule type="cellIs" dxfId="1667" priority="554" operator="equal">
      <formula>0</formula>
    </cfRule>
  </conditionalFormatting>
  <conditionalFormatting sqref="AB11:AD11">
    <cfRule type="containsText" dxfId="1666" priority="548" operator="containsText" text="Dundee">
      <formula>NOT(ISERROR(SEARCH("Dundee",AB11)))</formula>
    </cfRule>
    <cfRule type="containsText" dxfId="1665" priority="549" operator="containsText" text="Aberdeen">
      <formula>NOT(ISERROR(SEARCH("Aberdeen",AB11)))</formula>
    </cfRule>
    <cfRule type="containsText" dxfId="1664" priority="550" operator="containsText" text="St Andrews">
      <formula>NOT(ISERROR(SEARCH("St Andrews",AB11)))</formula>
    </cfRule>
    <cfRule type="containsText" dxfId="1663" priority="551" operator="containsText" text="Strath">
      <formula>NOT(ISERROR(SEARCH("Strath",AB11)))</formula>
    </cfRule>
    <cfRule type="containsText" dxfId="1662" priority="552" operator="containsText" text="Edinburgh">
      <formula>NOT(ISERROR(SEARCH("Edinburgh",AB11)))</formula>
    </cfRule>
    <cfRule type="containsText" dxfId="1661" priority="553" operator="containsText" text="Glasgow">
      <formula>NOT(ISERROR(SEARCH("Glasgow",AB11)))</formula>
    </cfRule>
  </conditionalFormatting>
  <conditionalFormatting sqref="AB11:AD11">
    <cfRule type="cellIs" dxfId="1660" priority="547" operator="equal">
      <formula>0</formula>
    </cfRule>
  </conditionalFormatting>
  <conditionalFormatting sqref="AB13:AD13">
    <cfRule type="containsText" dxfId="1659" priority="541" operator="containsText" text="Dundee">
      <formula>NOT(ISERROR(SEARCH("Dundee",AB13)))</formula>
    </cfRule>
    <cfRule type="containsText" dxfId="1658" priority="542" operator="containsText" text="Aberdeen">
      <formula>NOT(ISERROR(SEARCH("Aberdeen",AB13)))</formula>
    </cfRule>
    <cfRule type="containsText" dxfId="1657" priority="543" operator="containsText" text="St Andrews">
      <formula>NOT(ISERROR(SEARCH("St Andrews",AB13)))</formula>
    </cfRule>
    <cfRule type="containsText" dxfId="1656" priority="544" operator="containsText" text="Strath">
      <formula>NOT(ISERROR(SEARCH("Strath",AB13)))</formula>
    </cfRule>
    <cfRule type="containsText" dxfId="1655" priority="545" operator="containsText" text="Edinburgh">
      <formula>NOT(ISERROR(SEARCH("Edinburgh",AB13)))</formula>
    </cfRule>
    <cfRule type="containsText" dxfId="1654" priority="546" operator="containsText" text="Glasgow">
      <formula>NOT(ISERROR(SEARCH("Glasgow",AB13)))</formula>
    </cfRule>
  </conditionalFormatting>
  <conditionalFormatting sqref="AB13:AD13">
    <cfRule type="cellIs" dxfId="1653" priority="540" operator="equal">
      <formula>0</formula>
    </cfRule>
  </conditionalFormatting>
  <conditionalFormatting sqref="AE5:AG5">
    <cfRule type="containsText" dxfId="1652" priority="534" operator="containsText" text="Dundee">
      <formula>NOT(ISERROR(SEARCH("Dundee",AE5)))</formula>
    </cfRule>
    <cfRule type="containsText" dxfId="1651" priority="535" operator="containsText" text="Aberdeen">
      <formula>NOT(ISERROR(SEARCH("Aberdeen",AE5)))</formula>
    </cfRule>
    <cfRule type="containsText" dxfId="1650" priority="536" operator="containsText" text="St Andrews">
      <formula>NOT(ISERROR(SEARCH("St Andrews",AE5)))</formula>
    </cfRule>
    <cfRule type="containsText" dxfId="1649" priority="537" operator="containsText" text="Strath">
      <formula>NOT(ISERROR(SEARCH("Strath",AE5)))</formula>
    </cfRule>
    <cfRule type="containsText" dxfId="1648" priority="538" operator="containsText" text="Edinburgh">
      <formula>NOT(ISERROR(SEARCH("Edinburgh",AE5)))</formula>
    </cfRule>
    <cfRule type="containsText" dxfId="1647" priority="539" operator="containsText" text="Glasgow">
      <formula>NOT(ISERROR(SEARCH("Glasgow",AE5)))</formula>
    </cfRule>
  </conditionalFormatting>
  <conditionalFormatting sqref="AE5:AG5">
    <cfRule type="cellIs" dxfId="1646" priority="533" operator="equal">
      <formula>0</formula>
    </cfRule>
  </conditionalFormatting>
  <conditionalFormatting sqref="AE7:AG7">
    <cfRule type="containsText" dxfId="1645" priority="527" operator="containsText" text="Dundee">
      <formula>NOT(ISERROR(SEARCH("Dundee",AE7)))</formula>
    </cfRule>
    <cfRule type="containsText" dxfId="1644" priority="528" operator="containsText" text="Aberdeen">
      <formula>NOT(ISERROR(SEARCH("Aberdeen",AE7)))</formula>
    </cfRule>
    <cfRule type="containsText" dxfId="1643" priority="529" operator="containsText" text="St Andrews">
      <formula>NOT(ISERROR(SEARCH("St Andrews",AE7)))</formula>
    </cfRule>
    <cfRule type="containsText" dxfId="1642" priority="530" operator="containsText" text="Strath">
      <formula>NOT(ISERROR(SEARCH("Strath",AE7)))</formula>
    </cfRule>
    <cfRule type="containsText" dxfId="1641" priority="531" operator="containsText" text="Edinburgh">
      <formula>NOT(ISERROR(SEARCH("Edinburgh",AE7)))</formula>
    </cfRule>
    <cfRule type="containsText" dxfId="1640" priority="532" operator="containsText" text="Glasgow">
      <formula>NOT(ISERROR(SEARCH("Glasgow",AE7)))</formula>
    </cfRule>
  </conditionalFormatting>
  <conditionalFormatting sqref="AE7:AG7">
    <cfRule type="cellIs" dxfId="1639" priority="526" operator="equal">
      <formula>0</formula>
    </cfRule>
  </conditionalFormatting>
  <conditionalFormatting sqref="AE9:AG9">
    <cfRule type="containsText" dxfId="1638" priority="520" operator="containsText" text="Dundee">
      <formula>NOT(ISERROR(SEARCH("Dundee",AE9)))</formula>
    </cfRule>
    <cfRule type="containsText" dxfId="1637" priority="521" operator="containsText" text="Aberdeen">
      <formula>NOT(ISERROR(SEARCH("Aberdeen",AE9)))</formula>
    </cfRule>
    <cfRule type="containsText" dxfId="1636" priority="522" operator="containsText" text="St Andrews">
      <formula>NOT(ISERROR(SEARCH("St Andrews",AE9)))</formula>
    </cfRule>
    <cfRule type="containsText" dxfId="1635" priority="523" operator="containsText" text="Strath">
      <formula>NOT(ISERROR(SEARCH("Strath",AE9)))</formula>
    </cfRule>
    <cfRule type="containsText" dxfId="1634" priority="524" operator="containsText" text="Edinburgh">
      <formula>NOT(ISERROR(SEARCH("Edinburgh",AE9)))</formula>
    </cfRule>
    <cfRule type="containsText" dxfId="1633" priority="525" operator="containsText" text="Glasgow">
      <formula>NOT(ISERROR(SEARCH("Glasgow",AE9)))</formula>
    </cfRule>
  </conditionalFormatting>
  <conditionalFormatting sqref="AE9:AG9">
    <cfRule type="cellIs" dxfId="1632" priority="519" operator="equal">
      <formula>0</formula>
    </cfRule>
  </conditionalFormatting>
  <conditionalFormatting sqref="AE13:AG13">
    <cfRule type="containsText" dxfId="1631" priority="513" operator="containsText" text="Dundee">
      <formula>NOT(ISERROR(SEARCH("Dundee",AE13)))</formula>
    </cfRule>
    <cfRule type="containsText" dxfId="1630" priority="514" operator="containsText" text="Aberdeen">
      <formula>NOT(ISERROR(SEARCH("Aberdeen",AE13)))</formula>
    </cfRule>
    <cfRule type="containsText" dxfId="1629" priority="515" operator="containsText" text="St Andrews">
      <formula>NOT(ISERROR(SEARCH("St Andrews",AE13)))</formula>
    </cfRule>
    <cfRule type="containsText" dxfId="1628" priority="516" operator="containsText" text="Strath">
      <formula>NOT(ISERROR(SEARCH("Strath",AE13)))</formula>
    </cfRule>
    <cfRule type="containsText" dxfId="1627" priority="517" operator="containsText" text="Edinburgh">
      <formula>NOT(ISERROR(SEARCH("Edinburgh",AE13)))</formula>
    </cfRule>
    <cfRule type="containsText" dxfId="1626" priority="518" operator="containsText" text="Glasgow">
      <formula>NOT(ISERROR(SEARCH("Glasgow",AE13)))</formula>
    </cfRule>
  </conditionalFormatting>
  <conditionalFormatting sqref="AE13:AG13">
    <cfRule type="cellIs" dxfId="1625" priority="512" operator="equal">
      <formula>0</formula>
    </cfRule>
  </conditionalFormatting>
  <conditionalFormatting sqref="AH5:AJ5">
    <cfRule type="containsText" dxfId="1624" priority="506" operator="containsText" text="Dundee">
      <formula>NOT(ISERROR(SEARCH("Dundee",AH5)))</formula>
    </cfRule>
    <cfRule type="containsText" dxfId="1623" priority="507" operator="containsText" text="Aberdeen">
      <formula>NOT(ISERROR(SEARCH("Aberdeen",AH5)))</formula>
    </cfRule>
    <cfRule type="containsText" dxfId="1622" priority="508" operator="containsText" text="St Andrews">
      <formula>NOT(ISERROR(SEARCH("St Andrews",AH5)))</formula>
    </cfRule>
    <cfRule type="containsText" dxfId="1621" priority="509" operator="containsText" text="Strath">
      <formula>NOT(ISERROR(SEARCH("Strath",AH5)))</formula>
    </cfRule>
    <cfRule type="containsText" dxfId="1620" priority="510" operator="containsText" text="Edinburgh">
      <formula>NOT(ISERROR(SEARCH("Edinburgh",AH5)))</formula>
    </cfRule>
    <cfRule type="containsText" dxfId="1619" priority="511" operator="containsText" text="Glasgow">
      <formula>NOT(ISERROR(SEARCH("Glasgow",AH5)))</formula>
    </cfRule>
  </conditionalFormatting>
  <conditionalFormatting sqref="AH5:AJ5">
    <cfRule type="cellIs" dxfId="1618" priority="505" operator="equal">
      <formula>0</formula>
    </cfRule>
  </conditionalFormatting>
  <conditionalFormatting sqref="AH7:AJ7">
    <cfRule type="containsText" dxfId="1617" priority="499" operator="containsText" text="Dundee">
      <formula>NOT(ISERROR(SEARCH("Dundee",AH7)))</formula>
    </cfRule>
    <cfRule type="containsText" dxfId="1616" priority="500" operator="containsText" text="Aberdeen">
      <formula>NOT(ISERROR(SEARCH("Aberdeen",AH7)))</formula>
    </cfRule>
    <cfRule type="containsText" dxfId="1615" priority="501" operator="containsText" text="St Andrews">
      <formula>NOT(ISERROR(SEARCH("St Andrews",AH7)))</formula>
    </cfRule>
    <cfRule type="containsText" dxfId="1614" priority="502" operator="containsText" text="Strath">
      <formula>NOT(ISERROR(SEARCH("Strath",AH7)))</formula>
    </cfRule>
    <cfRule type="containsText" dxfId="1613" priority="503" operator="containsText" text="Edinburgh">
      <formula>NOT(ISERROR(SEARCH("Edinburgh",AH7)))</formula>
    </cfRule>
    <cfRule type="containsText" dxfId="1612" priority="504" operator="containsText" text="Glasgow">
      <formula>NOT(ISERROR(SEARCH("Glasgow",AH7)))</formula>
    </cfRule>
  </conditionalFormatting>
  <conditionalFormatting sqref="AH7:AJ7">
    <cfRule type="cellIs" dxfId="1611" priority="498" operator="equal">
      <formula>0</formula>
    </cfRule>
  </conditionalFormatting>
  <conditionalFormatting sqref="AH9:AJ9">
    <cfRule type="containsText" dxfId="1610" priority="492" operator="containsText" text="Dundee">
      <formula>NOT(ISERROR(SEARCH("Dundee",AH9)))</formula>
    </cfRule>
    <cfRule type="containsText" dxfId="1609" priority="493" operator="containsText" text="Aberdeen">
      <formula>NOT(ISERROR(SEARCH("Aberdeen",AH9)))</formula>
    </cfRule>
    <cfRule type="containsText" dxfId="1608" priority="494" operator="containsText" text="St Andrews">
      <formula>NOT(ISERROR(SEARCH("St Andrews",AH9)))</formula>
    </cfRule>
    <cfRule type="containsText" dxfId="1607" priority="495" operator="containsText" text="Strath">
      <formula>NOT(ISERROR(SEARCH("Strath",AH9)))</formula>
    </cfRule>
    <cfRule type="containsText" dxfId="1606" priority="496" operator="containsText" text="Edinburgh">
      <formula>NOT(ISERROR(SEARCH("Edinburgh",AH9)))</formula>
    </cfRule>
    <cfRule type="containsText" dxfId="1605" priority="497" operator="containsText" text="Glasgow">
      <formula>NOT(ISERROR(SEARCH("Glasgow",AH9)))</formula>
    </cfRule>
  </conditionalFormatting>
  <conditionalFormatting sqref="AH9:AJ9">
    <cfRule type="cellIs" dxfId="1604" priority="491" operator="equal">
      <formula>0</formula>
    </cfRule>
  </conditionalFormatting>
  <conditionalFormatting sqref="AH11:AJ11">
    <cfRule type="containsText" dxfId="1603" priority="485" operator="containsText" text="Dundee">
      <formula>NOT(ISERROR(SEARCH("Dundee",AH11)))</formula>
    </cfRule>
    <cfRule type="containsText" dxfId="1602" priority="486" operator="containsText" text="Aberdeen">
      <formula>NOT(ISERROR(SEARCH("Aberdeen",AH11)))</formula>
    </cfRule>
    <cfRule type="containsText" dxfId="1601" priority="487" operator="containsText" text="St Andrews">
      <formula>NOT(ISERROR(SEARCH("St Andrews",AH11)))</formula>
    </cfRule>
    <cfRule type="containsText" dxfId="1600" priority="488" operator="containsText" text="Strath">
      <formula>NOT(ISERROR(SEARCH("Strath",AH11)))</formula>
    </cfRule>
    <cfRule type="containsText" dxfId="1599" priority="489" operator="containsText" text="Edinburgh">
      <formula>NOT(ISERROR(SEARCH("Edinburgh",AH11)))</formula>
    </cfRule>
    <cfRule type="containsText" dxfId="1598" priority="490" operator="containsText" text="Glasgow">
      <formula>NOT(ISERROR(SEARCH("Glasgow",AH11)))</formula>
    </cfRule>
  </conditionalFormatting>
  <conditionalFormatting sqref="AH11:AJ11">
    <cfRule type="cellIs" dxfId="1597" priority="484" operator="equal">
      <formula>0</formula>
    </cfRule>
  </conditionalFormatting>
  <conditionalFormatting sqref="V23:X23">
    <cfRule type="containsText" dxfId="1596" priority="478" operator="containsText" text="Dundee">
      <formula>NOT(ISERROR(SEARCH("Dundee",V23)))</formula>
    </cfRule>
    <cfRule type="containsText" dxfId="1595" priority="479" operator="containsText" text="Aberdeen">
      <formula>NOT(ISERROR(SEARCH("Aberdeen",V23)))</formula>
    </cfRule>
    <cfRule type="containsText" dxfId="1594" priority="480" operator="containsText" text="St Andrews">
      <formula>NOT(ISERROR(SEARCH("St Andrews",V23)))</formula>
    </cfRule>
    <cfRule type="containsText" dxfId="1593" priority="481" operator="containsText" text="Strath">
      <formula>NOT(ISERROR(SEARCH("Strath",V23)))</formula>
    </cfRule>
    <cfRule type="containsText" dxfId="1592" priority="482" operator="containsText" text="Edinburgh">
      <formula>NOT(ISERROR(SEARCH("Edinburgh",V23)))</formula>
    </cfRule>
    <cfRule type="containsText" dxfId="1591" priority="483" operator="containsText" text="Glasgow">
      <formula>NOT(ISERROR(SEARCH("Glasgow",V23)))</formula>
    </cfRule>
  </conditionalFormatting>
  <conditionalFormatting sqref="V23:X23">
    <cfRule type="cellIs" dxfId="1590" priority="477" operator="equal">
      <formula>0</formula>
    </cfRule>
  </conditionalFormatting>
  <conditionalFormatting sqref="V25:X25">
    <cfRule type="containsText" dxfId="1589" priority="471" operator="containsText" text="Dundee">
      <formula>NOT(ISERROR(SEARCH("Dundee",V25)))</formula>
    </cfRule>
    <cfRule type="containsText" dxfId="1588" priority="472" operator="containsText" text="Aberdeen">
      <formula>NOT(ISERROR(SEARCH("Aberdeen",V25)))</formula>
    </cfRule>
    <cfRule type="containsText" dxfId="1587" priority="473" operator="containsText" text="St Andrews">
      <formula>NOT(ISERROR(SEARCH("St Andrews",V25)))</formula>
    </cfRule>
    <cfRule type="containsText" dxfId="1586" priority="474" operator="containsText" text="Strath">
      <formula>NOT(ISERROR(SEARCH("Strath",V25)))</formula>
    </cfRule>
    <cfRule type="containsText" dxfId="1585" priority="475" operator="containsText" text="Edinburgh">
      <formula>NOT(ISERROR(SEARCH("Edinburgh",V25)))</formula>
    </cfRule>
    <cfRule type="containsText" dxfId="1584" priority="476" operator="containsText" text="Glasgow">
      <formula>NOT(ISERROR(SEARCH("Glasgow",V25)))</formula>
    </cfRule>
  </conditionalFormatting>
  <conditionalFormatting sqref="V25:X25">
    <cfRule type="cellIs" dxfId="1583" priority="470" operator="equal">
      <formula>0</formula>
    </cfRule>
  </conditionalFormatting>
  <conditionalFormatting sqref="V27:X27">
    <cfRule type="containsText" dxfId="1582" priority="464" operator="containsText" text="Dundee">
      <formula>NOT(ISERROR(SEARCH("Dundee",V27)))</formula>
    </cfRule>
    <cfRule type="containsText" dxfId="1581" priority="465" operator="containsText" text="Aberdeen">
      <formula>NOT(ISERROR(SEARCH("Aberdeen",V27)))</formula>
    </cfRule>
    <cfRule type="containsText" dxfId="1580" priority="466" operator="containsText" text="St Andrews">
      <formula>NOT(ISERROR(SEARCH("St Andrews",V27)))</formula>
    </cfRule>
    <cfRule type="containsText" dxfId="1579" priority="467" operator="containsText" text="Strath">
      <formula>NOT(ISERROR(SEARCH("Strath",V27)))</formula>
    </cfRule>
    <cfRule type="containsText" dxfId="1578" priority="468" operator="containsText" text="Edinburgh">
      <formula>NOT(ISERROR(SEARCH("Edinburgh",V27)))</formula>
    </cfRule>
    <cfRule type="containsText" dxfId="1577" priority="469" operator="containsText" text="Glasgow">
      <formula>NOT(ISERROR(SEARCH("Glasgow",V27)))</formula>
    </cfRule>
  </conditionalFormatting>
  <conditionalFormatting sqref="V27:X27">
    <cfRule type="cellIs" dxfId="1576" priority="463" operator="equal">
      <formula>0</formula>
    </cfRule>
  </conditionalFormatting>
  <conditionalFormatting sqref="V29:X29">
    <cfRule type="containsText" dxfId="1575" priority="457" operator="containsText" text="Dundee">
      <formula>NOT(ISERROR(SEARCH("Dundee",V29)))</formula>
    </cfRule>
    <cfRule type="containsText" dxfId="1574" priority="458" operator="containsText" text="Aberdeen">
      <formula>NOT(ISERROR(SEARCH("Aberdeen",V29)))</formula>
    </cfRule>
    <cfRule type="containsText" dxfId="1573" priority="459" operator="containsText" text="St Andrews">
      <formula>NOT(ISERROR(SEARCH("St Andrews",V29)))</formula>
    </cfRule>
    <cfRule type="containsText" dxfId="1572" priority="460" operator="containsText" text="Strath">
      <formula>NOT(ISERROR(SEARCH("Strath",V29)))</formula>
    </cfRule>
    <cfRule type="containsText" dxfId="1571" priority="461" operator="containsText" text="Edinburgh">
      <formula>NOT(ISERROR(SEARCH("Edinburgh",V29)))</formula>
    </cfRule>
    <cfRule type="containsText" dxfId="1570" priority="462" operator="containsText" text="Glasgow">
      <formula>NOT(ISERROR(SEARCH("Glasgow",V29)))</formula>
    </cfRule>
  </conditionalFormatting>
  <conditionalFormatting sqref="V29:X29">
    <cfRule type="cellIs" dxfId="1569" priority="456" operator="equal">
      <formula>0</formula>
    </cfRule>
  </conditionalFormatting>
  <conditionalFormatting sqref="Y21:AA21">
    <cfRule type="containsText" dxfId="1568" priority="450" operator="containsText" text="Dundee">
      <formula>NOT(ISERROR(SEARCH("Dundee",Y21)))</formula>
    </cfRule>
    <cfRule type="containsText" dxfId="1567" priority="451" operator="containsText" text="Aberdeen">
      <formula>NOT(ISERROR(SEARCH("Aberdeen",Y21)))</formula>
    </cfRule>
    <cfRule type="containsText" dxfId="1566" priority="452" operator="containsText" text="St Andrews">
      <formula>NOT(ISERROR(SEARCH("St Andrews",Y21)))</formula>
    </cfRule>
    <cfRule type="containsText" dxfId="1565" priority="453" operator="containsText" text="Strath">
      <formula>NOT(ISERROR(SEARCH("Strath",Y21)))</formula>
    </cfRule>
    <cfRule type="containsText" dxfId="1564" priority="454" operator="containsText" text="Edinburgh">
      <formula>NOT(ISERROR(SEARCH("Edinburgh",Y21)))</formula>
    </cfRule>
    <cfRule type="containsText" dxfId="1563" priority="455" operator="containsText" text="Glasgow">
      <formula>NOT(ISERROR(SEARCH("Glasgow",Y21)))</formula>
    </cfRule>
  </conditionalFormatting>
  <conditionalFormatting sqref="Y21:AA21">
    <cfRule type="cellIs" dxfId="1562" priority="449" operator="equal">
      <formula>0</formula>
    </cfRule>
  </conditionalFormatting>
  <conditionalFormatting sqref="Y25:AA25">
    <cfRule type="containsText" dxfId="1561" priority="443" operator="containsText" text="Dundee">
      <formula>NOT(ISERROR(SEARCH("Dundee",Y25)))</formula>
    </cfRule>
    <cfRule type="containsText" dxfId="1560" priority="444" operator="containsText" text="Aberdeen">
      <formula>NOT(ISERROR(SEARCH("Aberdeen",Y25)))</formula>
    </cfRule>
    <cfRule type="containsText" dxfId="1559" priority="445" operator="containsText" text="St Andrews">
      <formula>NOT(ISERROR(SEARCH("St Andrews",Y25)))</formula>
    </cfRule>
    <cfRule type="containsText" dxfId="1558" priority="446" operator="containsText" text="Strath">
      <formula>NOT(ISERROR(SEARCH("Strath",Y25)))</formula>
    </cfRule>
    <cfRule type="containsText" dxfId="1557" priority="447" operator="containsText" text="Edinburgh">
      <formula>NOT(ISERROR(SEARCH("Edinburgh",Y25)))</formula>
    </cfRule>
    <cfRule type="containsText" dxfId="1556" priority="448" operator="containsText" text="Glasgow">
      <formula>NOT(ISERROR(SEARCH("Glasgow",Y25)))</formula>
    </cfRule>
  </conditionalFormatting>
  <conditionalFormatting sqref="Y25:AA25">
    <cfRule type="cellIs" dxfId="1555" priority="442" operator="equal">
      <formula>0</formula>
    </cfRule>
  </conditionalFormatting>
  <conditionalFormatting sqref="Y27:AA27">
    <cfRule type="containsText" dxfId="1554" priority="436" operator="containsText" text="Dundee">
      <formula>NOT(ISERROR(SEARCH("Dundee",Y27)))</formula>
    </cfRule>
    <cfRule type="containsText" dxfId="1553" priority="437" operator="containsText" text="Aberdeen">
      <formula>NOT(ISERROR(SEARCH("Aberdeen",Y27)))</formula>
    </cfRule>
    <cfRule type="containsText" dxfId="1552" priority="438" operator="containsText" text="St Andrews">
      <formula>NOT(ISERROR(SEARCH("St Andrews",Y27)))</formula>
    </cfRule>
    <cfRule type="containsText" dxfId="1551" priority="439" operator="containsText" text="Strath">
      <formula>NOT(ISERROR(SEARCH("Strath",Y27)))</formula>
    </cfRule>
    <cfRule type="containsText" dxfId="1550" priority="440" operator="containsText" text="Edinburgh">
      <formula>NOT(ISERROR(SEARCH("Edinburgh",Y27)))</formula>
    </cfRule>
    <cfRule type="containsText" dxfId="1549" priority="441" operator="containsText" text="Glasgow">
      <formula>NOT(ISERROR(SEARCH("Glasgow",Y27)))</formula>
    </cfRule>
  </conditionalFormatting>
  <conditionalFormatting sqref="Y27:AA27">
    <cfRule type="cellIs" dxfId="1548" priority="435" operator="equal">
      <formula>0</formula>
    </cfRule>
  </conditionalFormatting>
  <conditionalFormatting sqref="Y29:AA29">
    <cfRule type="containsText" dxfId="1547" priority="429" operator="containsText" text="Dundee">
      <formula>NOT(ISERROR(SEARCH("Dundee",Y29)))</formula>
    </cfRule>
    <cfRule type="containsText" dxfId="1546" priority="430" operator="containsText" text="Aberdeen">
      <formula>NOT(ISERROR(SEARCH("Aberdeen",Y29)))</formula>
    </cfRule>
    <cfRule type="containsText" dxfId="1545" priority="431" operator="containsText" text="St Andrews">
      <formula>NOT(ISERROR(SEARCH("St Andrews",Y29)))</formula>
    </cfRule>
    <cfRule type="containsText" dxfId="1544" priority="432" operator="containsText" text="Strath">
      <formula>NOT(ISERROR(SEARCH("Strath",Y29)))</formula>
    </cfRule>
    <cfRule type="containsText" dxfId="1543" priority="433" operator="containsText" text="Edinburgh">
      <formula>NOT(ISERROR(SEARCH("Edinburgh",Y29)))</formula>
    </cfRule>
    <cfRule type="containsText" dxfId="1542" priority="434" operator="containsText" text="Glasgow">
      <formula>NOT(ISERROR(SEARCH("Glasgow",Y29)))</formula>
    </cfRule>
  </conditionalFormatting>
  <conditionalFormatting sqref="Y29:AA29">
    <cfRule type="cellIs" dxfId="1541" priority="428" operator="equal">
      <formula>0</formula>
    </cfRule>
  </conditionalFormatting>
  <conditionalFormatting sqref="AB21:AD21">
    <cfRule type="containsText" dxfId="1540" priority="422" operator="containsText" text="Dundee">
      <formula>NOT(ISERROR(SEARCH("Dundee",AB21)))</formula>
    </cfRule>
    <cfRule type="containsText" dxfId="1539" priority="423" operator="containsText" text="Aberdeen">
      <formula>NOT(ISERROR(SEARCH("Aberdeen",AB21)))</formula>
    </cfRule>
    <cfRule type="containsText" dxfId="1538" priority="424" operator="containsText" text="St Andrews">
      <formula>NOT(ISERROR(SEARCH("St Andrews",AB21)))</formula>
    </cfRule>
    <cfRule type="containsText" dxfId="1537" priority="425" operator="containsText" text="Strath">
      <formula>NOT(ISERROR(SEARCH("Strath",AB21)))</formula>
    </cfRule>
    <cfRule type="containsText" dxfId="1536" priority="426" operator="containsText" text="Edinburgh">
      <formula>NOT(ISERROR(SEARCH("Edinburgh",AB21)))</formula>
    </cfRule>
    <cfRule type="containsText" dxfId="1535" priority="427" operator="containsText" text="Glasgow">
      <formula>NOT(ISERROR(SEARCH("Glasgow",AB21)))</formula>
    </cfRule>
  </conditionalFormatting>
  <conditionalFormatting sqref="AB21:AD21">
    <cfRule type="cellIs" dxfId="1534" priority="421" operator="equal">
      <formula>0</formula>
    </cfRule>
  </conditionalFormatting>
  <conditionalFormatting sqref="AB23:AD23">
    <cfRule type="containsText" dxfId="1533" priority="415" operator="containsText" text="Dundee">
      <formula>NOT(ISERROR(SEARCH("Dundee",AB23)))</formula>
    </cfRule>
    <cfRule type="containsText" dxfId="1532" priority="416" operator="containsText" text="Aberdeen">
      <formula>NOT(ISERROR(SEARCH("Aberdeen",AB23)))</formula>
    </cfRule>
    <cfRule type="containsText" dxfId="1531" priority="417" operator="containsText" text="St Andrews">
      <formula>NOT(ISERROR(SEARCH("St Andrews",AB23)))</formula>
    </cfRule>
    <cfRule type="containsText" dxfId="1530" priority="418" operator="containsText" text="Strath">
      <formula>NOT(ISERROR(SEARCH("Strath",AB23)))</formula>
    </cfRule>
    <cfRule type="containsText" dxfId="1529" priority="419" operator="containsText" text="Edinburgh">
      <formula>NOT(ISERROR(SEARCH("Edinburgh",AB23)))</formula>
    </cfRule>
    <cfRule type="containsText" dxfId="1528" priority="420" operator="containsText" text="Glasgow">
      <formula>NOT(ISERROR(SEARCH("Glasgow",AB23)))</formula>
    </cfRule>
  </conditionalFormatting>
  <conditionalFormatting sqref="AB23:AD23">
    <cfRule type="cellIs" dxfId="1527" priority="414" operator="equal">
      <formula>0</formula>
    </cfRule>
  </conditionalFormatting>
  <conditionalFormatting sqref="AB27:AD27">
    <cfRule type="containsText" dxfId="1526" priority="408" operator="containsText" text="Dundee">
      <formula>NOT(ISERROR(SEARCH("Dundee",AB27)))</formula>
    </cfRule>
    <cfRule type="containsText" dxfId="1525" priority="409" operator="containsText" text="Aberdeen">
      <formula>NOT(ISERROR(SEARCH("Aberdeen",AB27)))</formula>
    </cfRule>
    <cfRule type="containsText" dxfId="1524" priority="410" operator="containsText" text="St Andrews">
      <formula>NOT(ISERROR(SEARCH("St Andrews",AB27)))</formula>
    </cfRule>
    <cfRule type="containsText" dxfId="1523" priority="411" operator="containsText" text="Strath">
      <formula>NOT(ISERROR(SEARCH("Strath",AB27)))</formula>
    </cfRule>
    <cfRule type="containsText" dxfId="1522" priority="412" operator="containsText" text="Edinburgh">
      <formula>NOT(ISERROR(SEARCH("Edinburgh",AB27)))</formula>
    </cfRule>
    <cfRule type="containsText" dxfId="1521" priority="413" operator="containsText" text="Glasgow">
      <formula>NOT(ISERROR(SEARCH("Glasgow",AB27)))</formula>
    </cfRule>
  </conditionalFormatting>
  <conditionalFormatting sqref="AB27:AD27">
    <cfRule type="cellIs" dxfId="1520" priority="407" operator="equal">
      <formula>0</formula>
    </cfRule>
  </conditionalFormatting>
  <conditionalFormatting sqref="AB29:AD29">
    <cfRule type="containsText" dxfId="1519" priority="401" operator="containsText" text="Dundee">
      <formula>NOT(ISERROR(SEARCH("Dundee",AB29)))</formula>
    </cfRule>
    <cfRule type="containsText" dxfId="1518" priority="402" operator="containsText" text="Aberdeen">
      <formula>NOT(ISERROR(SEARCH("Aberdeen",AB29)))</formula>
    </cfRule>
    <cfRule type="containsText" dxfId="1517" priority="403" operator="containsText" text="St Andrews">
      <formula>NOT(ISERROR(SEARCH("St Andrews",AB29)))</formula>
    </cfRule>
    <cfRule type="containsText" dxfId="1516" priority="404" operator="containsText" text="Strath">
      <formula>NOT(ISERROR(SEARCH("Strath",AB29)))</formula>
    </cfRule>
    <cfRule type="containsText" dxfId="1515" priority="405" operator="containsText" text="Edinburgh">
      <formula>NOT(ISERROR(SEARCH("Edinburgh",AB29)))</formula>
    </cfRule>
    <cfRule type="containsText" dxfId="1514" priority="406" operator="containsText" text="Glasgow">
      <formula>NOT(ISERROR(SEARCH("Glasgow",AB29)))</formula>
    </cfRule>
  </conditionalFormatting>
  <conditionalFormatting sqref="AB29:AD29">
    <cfRule type="cellIs" dxfId="1513" priority="400" operator="equal">
      <formula>0</formula>
    </cfRule>
  </conditionalFormatting>
  <conditionalFormatting sqref="AE21:AG21">
    <cfRule type="containsText" dxfId="1512" priority="394" operator="containsText" text="Dundee">
      <formula>NOT(ISERROR(SEARCH("Dundee",AE21)))</formula>
    </cfRule>
    <cfRule type="containsText" dxfId="1511" priority="395" operator="containsText" text="Aberdeen">
      <formula>NOT(ISERROR(SEARCH("Aberdeen",AE21)))</formula>
    </cfRule>
    <cfRule type="containsText" dxfId="1510" priority="396" operator="containsText" text="St Andrews">
      <formula>NOT(ISERROR(SEARCH("St Andrews",AE21)))</formula>
    </cfRule>
    <cfRule type="containsText" dxfId="1509" priority="397" operator="containsText" text="Strath">
      <formula>NOT(ISERROR(SEARCH("Strath",AE21)))</formula>
    </cfRule>
    <cfRule type="containsText" dxfId="1508" priority="398" operator="containsText" text="Edinburgh">
      <formula>NOT(ISERROR(SEARCH("Edinburgh",AE21)))</formula>
    </cfRule>
    <cfRule type="containsText" dxfId="1507" priority="399" operator="containsText" text="Glasgow">
      <formula>NOT(ISERROR(SEARCH("Glasgow",AE21)))</formula>
    </cfRule>
  </conditionalFormatting>
  <conditionalFormatting sqref="AE21:AG21">
    <cfRule type="cellIs" dxfId="1506" priority="393" operator="equal">
      <formula>0</formula>
    </cfRule>
  </conditionalFormatting>
  <conditionalFormatting sqref="AE23:AG23">
    <cfRule type="containsText" dxfId="1505" priority="387" operator="containsText" text="Dundee">
      <formula>NOT(ISERROR(SEARCH("Dundee",AE23)))</formula>
    </cfRule>
    <cfRule type="containsText" dxfId="1504" priority="388" operator="containsText" text="Aberdeen">
      <formula>NOT(ISERROR(SEARCH("Aberdeen",AE23)))</formula>
    </cfRule>
    <cfRule type="containsText" dxfId="1503" priority="389" operator="containsText" text="St Andrews">
      <formula>NOT(ISERROR(SEARCH("St Andrews",AE23)))</formula>
    </cfRule>
    <cfRule type="containsText" dxfId="1502" priority="390" operator="containsText" text="Strath">
      <formula>NOT(ISERROR(SEARCH("Strath",AE23)))</formula>
    </cfRule>
    <cfRule type="containsText" dxfId="1501" priority="391" operator="containsText" text="Edinburgh">
      <formula>NOT(ISERROR(SEARCH("Edinburgh",AE23)))</formula>
    </cfRule>
    <cfRule type="containsText" dxfId="1500" priority="392" operator="containsText" text="Glasgow">
      <formula>NOT(ISERROR(SEARCH("Glasgow",AE23)))</formula>
    </cfRule>
  </conditionalFormatting>
  <conditionalFormatting sqref="AE23:AG23">
    <cfRule type="cellIs" dxfId="1499" priority="386" operator="equal">
      <formula>0</formula>
    </cfRule>
  </conditionalFormatting>
  <conditionalFormatting sqref="AE25:AG25">
    <cfRule type="containsText" dxfId="1498" priority="380" operator="containsText" text="Dundee">
      <formula>NOT(ISERROR(SEARCH("Dundee",AE25)))</formula>
    </cfRule>
    <cfRule type="containsText" dxfId="1497" priority="381" operator="containsText" text="Aberdeen">
      <formula>NOT(ISERROR(SEARCH("Aberdeen",AE25)))</formula>
    </cfRule>
    <cfRule type="containsText" dxfId="1496" priority="382" operator="containsText" text="St Andrews">
      <formula>NOT(ISERROR(SEARCH("St Andrews",AE25)))</formula>
    </cfRule>
    <cfRule type="containsText" dxfId="1495" priority="383" operator="containsText" text="Strath">
      <formula>NOT(ISERROR(SEARCH("Strath",AE25)))</formula>
    </cfRule>
    <cfRule type="containsText" dxfId="1494" priority="384" operator="containsText" text="Edinburgh">
      <formula>NOT(ISERROR(SEARCH("Edinburgh",AE25)))</formula>
    </cfRule>
    <cfRule type="containsText" dxfId="1493" priority="385" operator="containsText" text="Glasgow">
      <formula>NOT(ISERROR(SEARCH("Glasgow",AE25)))</formula>
    </cfRule>
  </conditionalFormatting>
  <conditionalFormatting sqref="AE25:AG25">
    <cfRule type="cellIs" dxfId="1492" priority="379" operator="equal">
      <formula>0</formula>
    </cfRule>
  </conditionalFormatting>
  <conditionalFormatting sqref="AE29:AG29">
    <cfRule type="containsText" dxfId="1491" priority="373" operator="containsText" text="Dundee">
      <formula>NOT(ISERROR(SEARCH("Dundee",AE29)))</formula>
    </cfRule>
    <cfRule type="containsText" dxfId="1490" priority="374" operator="containsText" text="Aberdeen">
      <formula>NOT(ISERROR(SEARCH("Aberdeen",AE29)))</formula>
    </cfRule>
    <cfRule type="containsText" dxfId="1489" priority="375" operator="containsText" text="St Andrews">
      <formula>NOT(ISERROR(SEARCH("St Andrews",AE29)))</formula>
    </cfRule>
    <cfRule type="containsText" dxfId="1488" priority="376" operator="containsText" text="Strath">
      <formula>NOT(ISERROR(SEARCH("Strath",AE29)))</formula>
    </cfRule>
    <cfRule type="containsText" dxfId="1487" priority="377" operator="containsText" text="Edinburgh">
      <formula>NOT(ISERROR(SEARCH("Edinburgh",AE29)))</formula>
    </cfRule>
    <cfRule type="containsText" dxfId="1486" priority="378" operator="containsText" text="Glasgow">
      <formula>NOT(ISERROR(SEARCH("Glasgow",AE29)))</formula>
    </cfRule>
  </conditionalFormatting>
  <conditionalFormatting sqref="AE29:AG29">
    <cfRule type="cellIs" dxfId="1485" priority="372" operator="equal">
      <formula>0</formula>
    </cfRule>
  </conditionalFormatting>
  <conditionalFormatting sqref="AH21:AJ21">
    <cfRule type="containsText" dxfId="1484" priority="366" operator="containsText" text="Dundee">
      <formula>NOT(ISERROR(SEARCH("Dundee",AH21)))</formula>
    </cfRule>
    <cfRule type="containsText" dxfId="1483" priority="367" operator="containsText" text="Aberdeen">
      <formula>NOT(ISERROR(SEARCH("Aberdeen",AH21)))</formula>
    </cfRule>
    <cfRule type="containsText" dxfId="1482" priority="368" operator="containsText" text="St Andrews">
      <formula>NOT(ISERROR(SEARCH("St Andrews",AH21)))</formula>
    </cfRule>
    <cfRule type="containsText" dxfId="1481" priority="369" operator="containsText" text="Strath">
      <formula>NOT(ISERROR(SEARCH("Strath",AH21)))</formula>
    </cfRule>
    <cfRule type="containsText" dxfId="1480" priority="370" operator="containsText" text="Edinburgh">
      <formula>NOT(ISERROR(SEARCH("Edinburgh",AH21)))</formula>
    </cfRule>
    <cfRule type="containsText" dxfId="1479" priority="371" operator="containsText" text="Glasgow">
      <formula>NOT(ISERROR(SEARCH("Glasgow",AH21)))</formula>
    </cfRule>
  </conditionalFormatting>
  <conditionalFormatting sqref="AH21:AJ21">
    <cfRule type="cellIs" dxfId="1478" priority="365" operator="equal">
      <formula>0</formula>
    </cfRule>
  </conditionalFormatting>
  <conditionalFormatting sqref="AH23:AJ23">
    <cfRule type="containsText" dxfId="1477" priority="359" operator="containsText" text="Dundee">
      <formula>NOT(ISERROR(SEARCH("Dundee",AH23)))</formula>
    </cfRule>
    <cfRule type="containsText" dxfId="1476" priority="360" operator="containsText" text="Aberdeen">
      <formula>NOT(ISERROR(SEARCH("Aberdeen",AH23)))</formula>
    </cfRule>
    <cfRule type="containsText" dxfId="1475" priority="361" operator="containsText" text="St Andrews">
      <formula>NOT(ISERROR(SEARCH("St Andrews",AH23)))</formula>
    </cfRule>
    <cfRule type="containsText" dxfId="1474" priority="362" operator="containsText" text="Strath">
      <formula>NOT(ISERROR(SEARCH("Strath",AH23)))</formula>
    </cfRule>
    <cfRule type="containsText" dxfId="1473" priority="363" operator="containsText" text="Edinburgh">
      <formula>NOT(ISERROR(SEARCH("Edinburgh",AH23)))</formula>
    </cfRule>
    <cfRule type="containsText" dxfId="1472" priority="364" operator="containsText" text="Glasgow">
      <formula>NOT(ISERROR(SEARCH("Glasgow",AH23)))</formula>
    </cfRule>
  </conditionalFormatting>
  <conditionalFormatting sqref="AH23:AJ23">
    <cfRule type="cellIs" dxfId="1471" priority="358" operator="equal">
      <formula>0</formula>
    </cfRule>
  </conditionalFormatting>
  <conditionalFormatting sqref="AH25:AJ25">
    <cfRule type="containsText" dxfId="1470" priority="352" operator="containsText" text="Dundee">
      <formula>NOT(ISERROR(SEARCH("Dundee",AH25)))</formula>
    </cfRule>
    <cfRule type="containsText" dxfId="1469" priority="353" operator="containsText" text="Aberdeen">
      <formula>NOT(ISERROR(SEARCH("Aberdeen",AH25)))</formula>
    </cfRule>
    <cfRule type="containsText" dxfId="1468" priority="354" operator="containsText" text="St Andrews">
      <formula>NOT(ISERROR(SEARCH("St Andrews",AH25)))</formula>
    </cfRule>
    <cfRule type="containsText" dxfId="1467" priority="355" operator="containsText" text="Strath">
      <formula>NOT(ISERROR(SEARCH("Strath",AH25)))</formula>
    </cfRule>
    <cfRule type="containsText" dxfId="1466" priority="356" operator="containsText" text="Edinburgh">
      <formula>NOT(ISERROR(SEARCH("Edinburgh",AH25)))</formula>
    </cfRule>
    <cfRule type="containsText" dxfId="1465" priority="357" operator="containsText" text="Glasgow">
      <formula>NOT(ISERROR(SEARCH("Glasgow",AH25)))</formula>
    </cfRule>
  </conditionalFormatting>
  <conditionalFormatting sqref="AH25:AJ25">
    <cfRule type="cellIs" dxfId="1464" priority="351" operator="equal">
      <formula>0</formula>
    </cfRule>
  </conditionalFormatting>
  <conditionalFormatting sqref="AH27:AJ27">
    <cfRule type="containsText" dxfId="1463" priority="345" operator="containsText" text="Dundee">
      <formula>NOT(ISERROR(SEARCH("Dundee",AH27)))</formula>
    </cfRule>
    <cfRule type="containsText" dxfId="1462" priority="346" operator="containsText" text="Aberdeen">
      <formula>NOT(ISERROR(SEARCH("Aberdeen",AH27)))</formula>
    </cfRule>
    <cfRule type="containsText" dxfId="1461" priority="347" operator="containsText" text="St Andrews">
      <formula>NOT(ISERROR(SEARCH("St Andrews",AH27)))</formula>
    </cfRule>
    <cfRule type="containsText" dxfId="1460" priority="348" operator="containsText" text="Strath">
      <formula>NOT(ISERROR(SEARCH("Strath",AH27)))</formula>
    </cfRule>
    <cfRule type="containsText" dxfId="1459" priority="349" operator="containsText" text="Edinburgh">
      <formula>NOT(ISERROR(SEARCH("Edinburgh",AH27)))</formula>
    </cfRule>
    <cfRule type="containsText" dxfId="1458" priority="350" operator="containsText" text="Glasgow">
      <formula>NOT(ISERROR(SEARCH("Glasgow",AH27)))</formula>
    </cfRule>
  </conditionalFormatting>
  <conditionalFormatting sqref="AH27:AJ27">
    <cfRule type="cellIs" dxfId="1457" priority="344" operator="equal">
      <formula>0</formula>
    </cfRule>
  </conditionalFormatting>
  <conditionalFormatting sqref="V39:X39">
    <cfRule type="containsText" dxfId="1456" priority="338" operator="containsText" text="Dundee">
      <formula>NOT(ISERROR(SEARCH("Dundee",V39)))</formula>
    </cfRule>
    <cfRule type="containsText" dxfId="1455" priority="339" operator="containsText" text="Aberdeen">
      <formula>NOT(ISERROR(SEARCH("Aberdeen",V39)))</formula>
    </cfRule>
    <cfRule type="containsText" dxfId="1454" priority="340" operator="containsText" text="St Andrews">
      <formula>NOT(ISERROR(SEARCH("St Andrews",V39)))</formula>
    </cfRule>
    <cfRule type="containsText" dxfId="1453" priority="341" operator="containsText" text="Strath">
      <formula>NOT(ISERROR(SEARCH("Strath",V39)))</formula>
    </cfRule>
    <cfRule type="containsText" dxfId="1452" priority="342" operator="containsText" text="Edinburgh">
      <formula>NOT(ISERROR(SEARCH("Edinburgh",V39)))</formula>
    </cfRule>
    <cfRule type="containsText" dxfId="1451" priority="343" operator="containsText" text="Glasgow">
      <formula>NOT(ISERROR(SEARCH("Glasgow",V39)))</formula>
    </cfRule>
  </conditionalFormatting>
  <conditionalFormatting sqref="V39:X39">
    <cfRule type="cellIs" dxfId="1450" priority="337" operator="equal">
      <formula>0</formula>
    </cfRule>
  </conditionalFormatting>
  <conditionalFormatting sqref="V41:X41">
    <cfRule type="containsText" dxfId="1449" priority="331" operator="containsText" text="Dundee">
      <formula>NOT(ISERROR(SEARCH("Dundee",V41)))</formula>
    </cfRule>
    <cfRule type="containsText" dxfId="1448" priority="332" operator="containsText" text="Aberdeen">
      <formula>NOT(ISERROR(SEARCH("Aberdeen",V41)))</formula>
    </cfRule>
    <cfRule type="containsText" dxfId="1447" priority="333" operator="containsText" text="St Andrews">
      <formula>NOT(ISERROR(SEARCH("St Andrews",V41)))</formula>
    </cfRule>
    <cfRule type="containsText" dxfId="1446" priority="334" operator="containsText" text="Strath">
      <formula>NOT(ISERROR(SEARCH("Strath",V41)))</formula>
    </cfRule>
    <cfRule type="containsText" dxfId="1445" priority="335" operator="containsText" text="Edinburgh">
      <formula>NOT(ISERROR(SEARCH("Edinburgh",V41)))</formula>
    </cfRule>
    <cfRule type="containsText" dxfId="1444" priority="336" operator="containsText" text="Glasgow">
      <formula>NOT(ISERROR(SEARCH("Glasgow",V41)))</formula>
    </cfRule>
  </conditionalFormatting>
  <conditionalFormatting sqref="V41:X41">
    <cfRule type="cellIs" dxfId="1443" priority="330" operator="equal">
      <formula>0</formula>
    </cfRule>
  </conditionalFormatting>
  <conditionalFormatting sqref="V43:X43">
    <cfRule type="containsText" dxfId="1442" priority="324" operator="containsText" text="Dundee">
      <formula>NOT(ISERROR(SEARCH("Dundee",V43)))</formula>
    </cfRule>
    <cfRule type="containsText" dxfId="1441" priority="325" operator="containsText" text="Aberdeen">
      <formula>NOT(ISERROR(SEARCH("Aberdeen",V43)))</formula>
    </cfRule>
    <cfRule type="containsText" dxfId="1440" priority="326" operator="containsText" text="St Andrews">
      <formula>NOT(ISERROR(SEARCH("St Andrews",V43)))</formula>
    </cfRule>
    <cfRule type="containsText" dxfId="1439" priority="327" operator="containsText" text="Strath">
      <formula>NOT(ISERROR(SEARCH("Strath",V43)))</formula>
    </cfRule>
    <cfRule type="containsText" dxfId="1438" priority="328" operator="containsText" text="Edinburgh">
      <formula>NOT(ISERROR(SEARCH("Edinburgh",V43)))</formula>
    </cfRule>
    <cfRule type="containsText" dxfId="1437" priority="329" operator="containsText" text="Glasgow">
      <formula>NOT(ISERROR(SEARCH("Glasgow",V43)))</formula>
    </cfRule>
  </conditionalFormatting>
  <conditionalFormatting sqref="V43:X43">
    <cfRule type="cellIs" dxfId="1436" priority="323" operator="equal">
      <formula>0</formula>
    </cfRule>
  </conditionalFormatting>
  <conditionalFormatting sqref="V45:X45">
    <cfRule type="containsText" dxfId="1435" priority="317" operator="containsText" text="Dundee">
      <formula>NOT(ISERROR(SEARCH("Dundee",V45)))</formula>
    </cfRule>
    <cfRule type="containsText" dxfId="1434" priority="318" operator="containsText" text="Aberdeen">
      <formula>NOT(ISERROR(SEARCH("Aberdeen",V45)))</formula>
    </cfRule>
    <cfRule type="containsText" dxfId="1433" priority="319" operator="containsText" text="St Andrews">
      <formula>NOT(ISERROR(SEARCH("St Andrews",V45)))</formula>
    </cfRule>
    <cfRule type="containsText" dxfId="1432" priority="320" operator="containsText" text="Strath">
      <formula>NOT(ISERROR(SEARCH("Strath",V45)))</formula>
    </cfRule>
    <cfRule type="containsText" dxfId="1431" priority="321" operator="containsText" text="Edinburgh">
      <formula>NOT(ISERROR(SEARCH("Edinburgh",V45)))</formula>
    </cfRule>
    <cfRule type="containsText" dxfId="1430" priority="322" operator="containsText" text="Glasgow">
      <formula>NOT(ISERROR(SEARCH("Glasgow",V45)))</formula>
    </cfRule>
  </conditionalFormatting>
  <conditionalFormatting sqref="V45:X45">
    <cfRule type="cellIs" dxfId="1429" priority="316" operator="equal">
      <formula>0</formula>
    </cfRule>
  </conditionalFormatting>
  <conditionalFormatting sqref="Y37:AA37">
    <cfRule type="containsText" dxfId="1428" priority="310" operator="containsText" text="Dundee">
      <formula>NOT(ISERROR(SEARCH("Dundee",Y37)))</formula>
    </cfRule>
    <cfRule type="containsText" dxfId="1427" priority="311" operator="containsText" text="Aberdeen">
      <formula>NOT(ISERROR(SEARCH("Aberdeen",Y37)))</formula>
    </cfRule>
    <cfRule type="containsText" dxfId="1426" priority="312" operator="containsText" text="St Andrews">
      <formula>NOT(ISERROR(SEARCH("St Andrews",Y37)))</formula>
    </cfRule>
    <cfRule type="containsText" dxfId="1425" priority="313" operator="containsText" text="Strath">
      <formula>NOT(ISERROR(SEARCH("Strath",Y37)))</formula>
    </cfRule>
    <cfRule type="containsText" dxfId="1424" priority="314" operator="containsText" text="Edinburgh">
      <formula>NOT(ISERROR(SEARCH("Edinburgh",Y37)))</formula>
    </cfRule>
    <cfRule type="containsText" dxfId="1423" priority="315" operator="containsText" text="Glasgow">
      <formula>NOT(ISERROR(SEARCH("Glasgow",Y37)))</formula>
    </cfRule>
  </conditionalFormatting>
  <conditionalFormatting sqref="Y37:AA37">
    <cfRule type="cellIs" dxfId="1422" priority="309" operator="equal">
      <formula>0</formula>
    </cfRule>
  </conditionalFormatting>
  <conditionalFormatting sqref="Y41:AA41">
    <cfRule type="containsText" dxfId="1421" priority="303" operator="containsText" text="Dundee">
      <formula>NOT(ISERROR(SEARCH("Dundee",Y41)))</formula>
    </cfRule>
    <cfRule type="containsText" dxfId="1420" priority="304" operator="containsText" text="Aberdeen">
      <formula>NOT(ISERROR(SEARCH("Aberdeen",Y41)))</formula>
    </cfRule>
    <cfRule type="containsText" dxfId="1419" priority="305" operator="containsText" text="St Andrews">
      <formula>NOT(ISERROR(SEARCH("St Andrews",Y41)))</formula>
    </cfRule>
    <cfRule type="containsText" dxfId="1418" priority="306" operator="containsText" text="Strath">
      <formula>NOT(ISERROR(SEARCH("Strath",Y41)))</formula>
    </cfRule>
    <cfRule type="containsText" dxfId="1417" priority="307" operator="containsText" text="Edinburgh">
      <formula>NOT(ISERROR(SEARCH("Edinburgh",Y41)))</formula>
    </cfRule>
    <cfRule type="containsText" dxfId="1416" priority="308" operator="containsText" text="Glasgow">
      <formula>NOT(ISERROR(SEARCH("Glasgow",Y41)))</formula>
    </cfRule>
  </conditionalFormatting>
  <conditionalFormatting sqref="Y41:AA41">
    <cfRule type="cellIs" dxfId="1415" priority="302" operator="equal">
      <formula>0</formula>
    </cfRule>
  </conditionalFormatting>
  <conditionalFormatting sqref="Y43:AA43">
    <cfRule type="containsText" dxfId="1414" priority="296" operator="containsText" text="Dundee">
      <formula>NOT(ISERROR(SEARCH("Dundee",Y43)))</formula>
    </cfRule>
    <cfRule type="containsText" dxfId="1413" priority="297" operator="containsText" text="Aberdeen">
      <formula>NOT(ISERROR(SEARCH("Aberdeen",Y43)))</formula>
    </cfRule>
    <cfRule type="containsText" dxfId="1412" priority="298" operator="containsText" text="St Andrews">
      <formula>NOT(ISERROR(SEARCH("St Andrews",Y43)))</formula>
    </cfRule>
    <cfRule type="containsText" dxfId="1411" priority="299" operator="containsText" text="Strath">
      <formula>NOT(ISERROR(SEARCH("Strath",Y43)))</formula>
    </cfRule>
    <cfRule type="containsText" dxfId="1410" priority="300" operator="containsText" text="Edinburgh">
      <formula>NOT(ISERROR(SEARCH("Edinburgh",Y43)))</formula>
    </cfRule>
    <cfRule type="containsText" dxfId="1409" priority="301" operator="containsText" text="Glasgow">
      <formula>NOT(ISERROR(SEARCH("Glasgow",Y43)))</formula>
    </cfRule>
  </conditionalFormatting>
  <conditionalFormatting sqref="Y43:AA43">
    <cfRule type="cellIs" dxfId="1408" priority="295" operator="equal">
      <formula>0</formula>
    </cfRule>
  </conditionalFormatting>
  <conditionalFormatting sqref="Y45:AA45">
    <cfRule type="containsText" dxfId="1407" priority="289" operator="containsText" text="Dundee">
      <formula>NOT(ISERROR(SEARCH("Dundee",Y45)))</formula>
    </cfRule>
    <cfRule type="containsText" dxfId="1406" priority="290" operator="containsText" text="Aberdeen">
      <formula>NOT(ISERROR(SEARCH("Aberdeen",Y45)))</formula>
    </cfRule>
    <cfRule type="containsText" dxfId="1405" priority="291" operator="containsText" text="St Andrews">
      <formula>NOT(ISERROR(SEARCH("St Andrews",Y45)))</formula>
    </cfRule>
    <cfRule type="containsText" dxfId="1404" priority="292" operator="containsText" text="Strath">
      <formula>NOT(ISERROR(SEARCH("Strath",Y45)))</formula>
    </cfRule>
    <cfRule type="containsText" dxfId="1403" priority="293" operator="containsText" text="Edinburgh">
      <formula>NOT(ISERROR(SEARCH("Edinburgh",Y45)))</formula>
    </cfRule>
    <cfRule type="containsText" dxfId="1402" priority="294" operator="containsText" text="Glasgow">
      <formula>NOT(ISERROR(SEARCH("Glasgow",Y45)))</formula>
    </cfRule>
  </conditionalFormatting>
  <conditionalFormatting sqref="Y45:AA45">
    <cfRule type="cellIs" dxfId="1401" priority="288" operator="equal">
      <formula>0</formula>
    </cfRule>
  </conditionalFormatting>
  <conditionalFormatting sqref="AB37:AD37">
    <cfRule type="containsText" dxfId="1400" priority="282" operator="containsText" text="Dundee">
      <formula>NOT(ISERROR(SEARCH("Dundee",AB37)))</formula>
    </cfRule>
    <cfRule type="containsText" dxfId="1399" priority="283" operator="containsText" text="Aberdeen">
      <formula>NOT(ISERROR(SEARCH("Aberdeen",AB37)))</formula>
    </cfRule>
    <cfRule type="containsText" dxfId="1398" priority="284" operator="containsText" text="St Andrews">
      <formula>NOT(ISERROR(SEARCH("St Andrews",AB37)))</formula>
    </cfRule>
    <cfRule type="containsText" dxfId="1397" priority="285" operator="containsText" text="Strath">
      <formula>NOT(ISERROR(SEARCH("Strath",AB37)))</formula>
    </cfRule>
    <cfRule type="containsText" dxfId="1396" priority="286" operator="containsText" text="Edinburgh">
      <formula>NOT(ISERROR(SEARCH("Edinburgh",AB37)))</formula>
    </cfRule>
    <cfRule type="containsText" dxfId="1395" priority="287" operator="containsText" text="Glasgow">
      <formula>NOT(ISERROR(SEARCH("Glasgow",AB37)))</formula>
    </cfRule>
  </conditionalFormatting>
  <conditionalFormatting sqref="AB37:AD37">
    <cfRule type="cellIs" dxfId="1394" priority="281" operator="equal">
      <formula>0</formula>
    </cfRule>
  </conditionalFormatting>
  <conditionalFormatting sqref="AB39:AD39">
    <cfRule type="containsText" dxfId="1393" priority="275" operator="containsText" text="Dundee">
      <formula>NOT(ISERROR(SEARCH("Dundee",AB39)))</formula>
    </cfRule>
    <cfRule type="containsText" dxfId="1392" priority="276" operator="containsText" text="Aberdeen">
      <formula>NOT(ISERROR(SEARCH("Aberdeen",AB39)))</formula>
    </cfRule>
    <cfRule type="containsText" dxfId="1391" priority="277" operator="containsText" text="St Andrews">
      <formula>NOT(ISERROR(SEARCH("St Andrews",AB39)))</formula>
    </cfRule>
    <cfRule type="containsText" dxfId="1390" priority="278" operator="containsText" text="Strath">
      <formula>NOT(ISERROR(SEARCH("Strath",AB39)))</formula>
    </cfRule>
    <cfRule type="containsText" dxfId="1389" priority="279" operator="containsText" text="Edinburgh">
      <formula>NOT(ISERROR(SEARCH("Edinburgh",AB39)))</formula>
    </cfRule>
    <cfRule type="containsText" dxfId="1388" priority="280" operator="containsText" text="Glasgow">
      <formula>NOT(ISERROR(SEARCH("Glasgow",AB39)))</formula>
    </cfRule>
  </conditionalFormatting>
  <conditionalFormatting sqref="AB39:AD39">
    <cfRule type="cellIs" dxfId="1387" priority="274" operator="equal">
      <formula>0</formula>
    </cfRule>
  </conditionalFormatting>
  <conditionalFormatting sqref="AB43:AD43">
    <cfRule type="containsText" dxfId="1386" priority="268" operator="containsText" text="Dundee">
      <formula>NOT(ISERROR(SEARCH("Dundee",AB43)))</formula>
    </cfRule>
    <cfRule type="containsText" dxfId="1385" priority="269" operator="containsText" text="Aberdeen">
      <formula>NOT(ISERROR(SEARCH("Aberdeen",AB43)))</formula>
    </cfRule>
    <cfRule type="containsText" dxfId="1384" priority="270" operator="containsText" text="St Andrews">
      <formula>NOT(ISERROR(SEARCH("St Andrews",AB43)))</formula>
    </cfRule>
    <cfRule type="containsText" dxfId="1383" priority="271" operator="containsText" text="Strath">
      <formula>NOT(ISERROR(SEARCH("Strath",AB43)))</formula>
    </cfRule>
    <cfRule type="containsText" dxfId="1382" priority="272" operator="containsText" text="Edinburgh">
      <formula>NOT(ISERROR(SEARCH("Edinburgh",AB43)))</formula>
    </cfRule>
    <cfRule type="containsText" dxfId="1381" priority="273" operator="containsText" text="Glasgow">
      <formula>NOT(ISERROR(SEARCH("Glasgow",AB43)))</formula>
    </cfRule>
  </conditionalFormatting>
  <conditionalFormatting sqref="AB43:AD43">
    <cfRule type="cellIs" dxfId="1380" priority="267" operator="equal">
      <formula>0</formula>
    </cfRule>
  </conditionalFormatting>
  <conditionalFormatting sqref="AB45:AD45">
    <cfRule type="containsText" dxfId="1379" priority="261" operator="containsText" text="Dundee">
      <formula>NOT(ISERROR(SEARCH("Dundee",AB45)))</formula>
    </cfRule>
    <cfRule type="containsText" dxfId="1378" priority="262" operator="containsText" text="Aberdeen">
      <formula>NOT(ISERROR(SEARCH("Aberdeen",AB45)))</formula>
    </cfRule>
    <cfRule type="containsText" dxfId="1377" priority="263" operator="containsText" text="St Andrews">
      <formula>NOT(ISERROR(SEARCH("St Andrews",AB45)))</formula>
    </cfRule>
    <cfRule type="containsText" dxfId="1376" priority="264" operator="containsText" text="Strath">
      <formula>NOT(ISERROR(SEARCH("Strath",AB45)))</formula>
    </cfRule>
    <cfRule type="containsText" dxfId="1375" priority="265" operator="containsText" text="Edinburgh">
      <formula>NOT(ISERROR(SEARCH("Edinburgh",AB45)))</formula>
    </cfRule>
    <cfRule type="containsText" dxfId="1374" priority="266" operator="containsText" text="Glasgow">
      <formula>NOT(ISERROR(SEARCH("Glasgow",AB45)))</formula>
    </cfRule>
  </conditionalFormatting>
  <conditionalFormatting sqref="AB45:AD45">
    <cfRule type="cellIs" dxfId="1373" priority="260" operator="equal">
      <formula>0</formula>
    </cfRule>
  </conditionalFormatting>
  <conditionalFormatting sqref="AE37:AG37">
    <cfRule type="containsText" dxfId="1372" priority="254" operator="containsText" text="Dundee">
      <formula>NOT(ISERROR(SEARCH("Dundee",AE37)))</formula>
    </cfRule>
    <cfRule type="containsText" dxfId="1371" priority="255" operator="containsText" text="Aberdeen">
      <formula>NOT(ISERROR(SEARCH("Aberdeen",AE37)))</formula>
    </cfRule>
    <cfRule type="containsText" dxfId="1370" priority="256" operator="containsText" text="St Andrews">
      <formula>NOT(ISERROR(SEARCH("St Andrews",AE37)))</formula>
    </cfRule>
    <cfRule type="containsText" dxfId="1369" priority="257" operator="containsText" text="Strath">
      <formula>NOT(ISERROR(SEARCH("Strath",AE37)))</formula>
    </cfRule>
    <cfRule type="containsText" dxfId="1368" priority="258" operator="containsText" text="Edinburgh">
      <formula>NOT(ISERROR(SEARCH("Edinburgh",AE37)))</formula>
    </cfRule>
    <cfRule type="containsText" dxfId="1367" priority="259" operator="containsText" text="Glasgow">
      <formula>NOT(ISERROR(SEARCH("Glasgow",AE37)))</formula>
    </cfRule>
  </conditionalFormatting>
  <conditionalFormatting sqref="AE37:AG37">
    <cfRule type="cellIs" dxfId="1366" priority="253" operator="equal">
      <formula>0</formula>
    </cfRule>
  </conditionalFormatting>
  <conditionalFormatting sqref="AE39:AG39">
    <cfRule type="containsText" dxfId="1365" priority="247" operator="containsText" text="Dundee">
      <formula>NOT(ISERROR(SEARCH("Dundee",AE39)))</formula>
    </cfRule>
    <cfRule type="containsText" dxfId="1364" priority="248" operator="containsText" text="Aberdeen">
      <formula>NOT(ISERROR(SEARCH("Aberdeen",AE39)))</formula>
    </cfRule>
    <cfRule type="containsText" dxfId="1363" priority="249" operator="containsText" text="St Andrews">
      <formula>NOT(ISERROR(SEARCH("St Andrews",AE39)))</formula>
    </cfRule>
    <cfRule type="containsText" dxfId="1362" priority="250" operator="containsText" text="Strath">
      <formula>NOT(ISERROR(SEARCH("Strath",AE39)))</formula>
    </cfRule>
    <cfRule type="containsText" dxfId="1361" priority="251" operator="containsText" text="Edinburgh">
      <formula>NOT(ISERROR(SEARCH("Edinburgh",AE39)))</formula>
    </cfRule>
    <cfRule type="containsText" dxfId="1360" priority="252" operator="containsText" text="Glasgow">
      <formula>NOT(ISERROR(SEARCH("Glasgow",AE39)))</formula>
    </cfRule>
  </conditionalFormatting>
  <conditionalFormatting sqref="AE39:AG39">
    <cfRule type="cellIs" dxfId="1359" priority="246" operator="equal">
      <formula>0</formula>
    </cfRule>
  </conditionalFormatting>
  <conditionalFormatting sqref="AE41:AG41">
    <cfRule type="containsText" dxfId="1358" priority="240" operator="containsText" text="Dundee">
      <formula>NOT(ISERROR(SEARCH("Dundee",AE41)))</formula>
    </cfRule>
    <cfRule type="containsText" dxfId="1357" priority="241" operator="containsText" text="Aberdeen">
      <formula>NOT(ISERROR(SEARCH("Aberdeen",AE41)))</formula>
    </cfRule>
    <cfRule type="containsText" dxfId="1356" priority="242" operator="containsText" text="St Andrews">
      <formula>NOT(ISERROR(SEARCH("St Andrews",AE41)))</formula>
    </cfRule>
    <cfRule type="containsText" dxfId="1355" priority="243" operator="containsText" text="Strath">
      <formula>NOT(ISERROR(SEARCH("Strath",AE41)))</formula>
    </cfRule>
    <cfRule type="containsText" dxfId="1354" priority="244" operator="containsText" text="Edinburgh">
      <formula>NOT(ISERROR(SEARCH("Edinburgh",AE41)))</formula>
    </cfRule>
    <cfRule type="containsText" dxfId="1353" priority="245" operator="containsText" text="Glasgow">
      <formula>NOT(ISERROR(SEARCH("Glasgow",AE41)))</formula>
    </cfRule>
  </conditionalFormatting>
  <conditionalFormatting sqref="AE41:AG41">
    <cfRule type="cellIs" dxfId="1352" priority="239" operator="equal">
      <formula>0</formula>
    </cfRule>
  </conditionalFormatting>
  <conditionalFormatting sqref="AE45:AG45">
    <cfRule type="containsText" dxfId="1351" priority="233" operator="containsText" text="Dundee">
      <formula>NOT(ISERROR(SEARCH("Dundee",AE45)))</formula>
    </cfRule>
    <cfRule type="containsText" dxfId="1350" priority="234" operator="containsText" text="Aberdeen">
      <formula>NOT(ISERROR(SEARCH("Aberdeen",AE45)))</formula>
    </cfRule>
    <cfRule type="containsText" dxfId="1349" priority="235" operator="containsText" text="St Andrews">
      <formula>NOT(ISERROR(SEARCH("St Andrews",AE45)))</formula>
    </cfRule>
    <cfRule type="containsText" dxfId="1348" priority="236" operator="containsText" text="Strath">
      <formula>NOT(ISERROR(SEARCH("Strath",AE45)))</formula>
    </cfRule>
    <cfRule type="containsText" dxfId="1347" priority="237" operator="containsText" text="Edinburgh">
      <formula>NOT(ISERROR(SEARCH("Edinburgh",AE45)))</formula>
    </cfRule>
    <cfRule type="containsText" dxfId="1346" priority="238" operator="containsText" text="Glasgow">
      <formula>NOT(ISERROR(SEARCH("Glasgow",AE45)))</formula>
    </cfRule>
  </conditionalFormatting>
  <conditionalFormatting sqref="AE45:AG45">
    <cfRule type="cellIs" dxfId="1345" priority="232" operator="equal">
      <formula>0</formula>
    </cfRule>
  </conditionalFormatting>
  <conditionalFormatting sqref="AH37:AJ37">
    <cfRule type="containsText" dxfId="1344" priority="226" operator="containsText" text="Dundee">
      <formula>NOT(ISERROR(SEARCH("Dundee",AH37)))</formula>
    </cfRule>
    <cfRule type="containsText" dxfId="1343" priority="227" operator="containsText" text="Aberdeen">
      <formula>NOT(ISERROR(SEARCH("Aberdeen",AH37)))</formula>
    </cfRule>
    <cfRule type="containsText" dxfId="1342" priority="228" operator="containsText" text="St Andrews">
      <formula>NOT(ISERROR(SEARCH("St Andrews",AH37)))</formula>
    </cfRule>
    <cfRule type="containsText" dxfId="1341" priority="229" operator="containsText" text="Strath">
      <formula>NOT(ISERROR(SEARCH("Strath",AH37)))</formula>
    </cfRule>
    <cfRule type="containsText" dxfId="1340" priority="230" operator="containsText" text="Edinburgh">
      <formula>NOT(ISERROR(SEARCH("Edinburgh",AH37)))</formula>
    </cfRule>
    <cfRule type="containsText" dxfId="1339" priority="231" operator="containsText" text="Glasgow">
      <formula>NOT(ISERROR(SEARCH("Glasgow",AH37)))</formula>
    </cfRule>
  </conditionalFormatting>
  <conditionalFormatting sqref="AH37:AJ37">
    <cfRule type="cellIs" dxfId="1338" priority="225" operator="equal">
      <formula>0</formula>
    </cfRule>
  </conditionalFormatting>
  <conditionalFormatting sqref="AH39:AJ39">
    <cfRule type="containsText" dxfId="1337" priority="219" operator="containsText" text="Dundee">
      <formula>NOT(ISERROR(SEARCH("Dundee",AH39)))</formula>
    </cfRule>
    <cfRule type="containsText" dxfId="1336" priority="220" operator="containsText" text="Aberdeen">
      <formula>NOT(ISERROR(SEARCH("Aberdeen",AH39)))</formula>
    </cfRule>
    <cfRule type="containsText" dxfId="1335" priority="221" operator="containsText" text="St Andrews">
      <formula>NOT(ISERROR(SEARCH("St Andrews",AH39)))</formula>
    </cfRule>
    <cfRule type="containsText" dxfId="1334" priority="222" operator="containsText" text="Strath">
      <formula>NOT(ISERROR(SEARCH("Strath",AH39)))</formula>
    </cfRule>
    <cfRule type="containsText" dxfId="1333" priority="223" operator="containsText" text="Edinburgh">
      <formula>NOT(ISERROR(SEARCH("Edinburgh",AH39)))</formula>
    </cfRule>
    <cfRule type="containsText" dxfId="1332" priority="224" operator="containsText" text="Glasgow">
      <formula>NOT(ISERROR(SEARCH("Glasgow",AH39)))</formula>
    </cfRule>
  </conditionalFormatting>
  <conditionalFormatting sqref="AH39:AJ39">
    <cfRule type="cellIs" dxfId="1331" priority="218" operator="equal">
      <formula>0</formula>
    </cfRule>
  </conditionalFormatting>
  <conditionalFormatting sqref="AH41:AJ41">
    <cfRule type="containsText" dxfId="1330" priority="212" operator="containsText" text="Dundee">
      <formula>NOT(ISERROR(SEARCH("Dundee",AH41)))</formula>
    </cfRule>
    <cfRule type="containsText" dxfId="1329" priority="213" operator="containsText" text="Aberdeen">
      <formula>NOT(ISERROR(SEARCH("Aberdeen",AH41)))</formula>
    </cfRule>
    <cfRule type="containsText" dxfId="1328" priority="214" operator="containsText" text="St Andrews">
      <formula>NOT(ISERROR(SEARCH("St Andrews",AH41)))</formula>
    </cfRule>
    <cfRule type="containsText" dxfId="1327" priority="215" operator="containsText" text="Strath">
      <formula>NOT(ISERROR(SEARCH("Strath",AH41)))</formula>
    </cfRule>
    <cfRule type="containsText" dxfId="1326" priority="216" operator="containsText" text="Edinburgh">
      <formula>NOT(ISERROR(SEARCH("Edinburgh",AH41)))</formula>
    </cfRule>
    <cfRule type="containsText" dxfId="1325" priority="217" operator="containsText" text="Glasgow">
      <formula>NOT(ISERROR(SEARCH("Glasgow",AH41)))</formula>
    </cfRule>
  </conditionalFormatting>
  <conditionalFormatting sqref="AH41:AJ41">
    <cfRule type="cellIs" dxfId="1324" priority="211" operator="equal">
      <formula>0</formula>
    </cfRule>
  </conditionalFormatting>
  <conditionalFormatting sqref="AH43:AJ43">
    <cfRule type="containsText" dxfId="1323" priority="205" operator="containsText" text="Dundee">
      <formula>NOT(ISERROR(SEARCH("Dundee",AH43)))</formula>
    </cfRule>
    <cfRule type="containsText" dxfId="1322" priority="206" operator="containsText" text="Aberdeen">
      <formula>NOT(ISERROR(SEARCH("Aberdeen",AH43)))</formula>
    </cfRule>
    <cfRule type="containsText" dxfId="1321" priority="207" operator="containsText" text="St Andrews">
      <formula>NOT(ISERROR(SEARCH("St Andrews",AH43)))</formula>
    </cfRule>
    <cfRule type="containsText" dxfId="1320" priority="208" operator="containsText" text="Strath">
      <formula>NOT(ISERROR(SEARCH("Strath",AH43)))</formula>
    </cfRule>
    <cfRule type="containsText" dxfId="1319" priority="209" operator="containsText" text="Edinburgh">
      <formula>NOT(ISERROR(SEARCH("Edinburgh",AH43)))</formula>
    </cfRule>
    <cfRule type="containsText" dxfId="1318" priority="210" operator="containsText" text="Glasgow">
      <formula>NOT(ISERROR(SEARCH("Glasgow",AH43)))</formula>
    </cfRule>
  </conditionalFormatting>
  <conditionalFormatting sqref="AH43:AJ43">
    <cfRule type="cellIs" dxfId="1317" priority="204" operator="equal">
      <formula>0</formula>
    </cfRule>
  </conditionalFormatting>
  <conditionalFormatting sqref="V55:X55">
    <cfRule type="containsText" dxfId="1316" priority="198" operator="containsText" text="Dundee">
      <formula>NOT(ISERROR(SEARCH("Dundee",V55)))</formula>
    </cfRule>
    <cfRule type="containsText" dxfId="1315" priority="199" operator="containsText" text="Aberdeen">
      <formula>NOT(ISERROR(SEARCH("Aberdeen",V55)))</formula>
    </cfRule>
    <cfRule type="containsText" dxfId="1314" priority="200" operator="containsText" text="St Andrews">
      <formula>NOT(ISERROR(SEARCH("St Andrews",V55)))</formula>
    </cfRule>
    <cfRule type="containsText" dxfId="1313" priority="201" operator="containsText" text="Strath">
      <formula>NOT(ISERROR(SEARCH("Strath",V55)))</formula>
    </cfRule>
    <cfRule type="containsText" dxfId="1312" priority="202" operator="containsText" text="Edinburgh">
      <formula>NOT(ISERROR(SEARCH("Edinburgh",V55)))</formula>
    </cfRule>
    <cfRule type="containsText" dxfId="1311" priority="203" operator="containsText" text="Glasgow">
      <formula>NOT(ISERROR(SEARCH("Glasgow",V55)))</formula>
    </cfRule>
  </conditionalFormatting>
  <conditionalFormatting sqref="V55:X55">
    <cfRule type="cellIs" dxfId="1310" priority="197" operator="equal">
      <formula>0</formula>
    </cfRule>
  </conditionalFormatting>
  <conditionalFormatting sqref="V57:X57">
    <cfRule type="containsText" dxfId="1309" priority="191" operator="containsText" text="Dundee">
      <formula>NOT(ISERROR(SEARCH("Dundee",V57)))</formula>
    </cfRule>
    <cfRule type="containsText" dxfId="1308" priority="192" operator="containsText" text="Aberdeen">
      <formula>NOT(ISERROR(SEARCH("Aberdeen",V57)))</formula>
    </cfRule>
    <cfRule type="containsText" dxfId="1307" priority="193" operator="containsText" text="St Andrews">
      <formula>NOT(ISERROR(SEARCH("St Andrews",V57)))</formula>
    </cfRule>
    <cfRule type="containsText" dxfId="1306" priority="194" operator="containsText" text="Strath">
      <formula>NOT(ISERROR(SEARCH("Strath",V57)))</formula>
    </cfRule>
    <cfRule type="containsText" dxfId="1305" priority="195" operator="containsText" text="Edinburgh">
      <formula>NOT(ISERROR(SEARCH("Edinburgh",V57)))</formula>
    </cfRule>
    <cfRule type="containsText" dxfId="1304" priority="196" operator="containsText" text="Glasgow">
      <formula>NOT(ISERROR(SEARCH("Glasgow",V57)))</formula>
    </cfRule>
  </conditionalFormatting>
  <conditionalFormatting sqref="V57:X57">
    <cfRule type="cellIs" dxfId="1303" priority="190" operator="equal">
      <formula>0</formula>
    </cfRule>
  </conditionalFormatting>
  <conditionalFormatting sqref="V59:X59">
    <cfRule type="containsText" dxfId="1302" priority="184" operator="containsText" text="Dundee">
      <formula>NOT(ISERROR(SEARCH("Dundee",V59)))</formula>
    </cfRule>
    <cfRule type="containsText" dxfId="1301" priority="185" operator="containsText" text="Aberdeen">
      <formula>NOT(ISERROR(SEARCH("Aberdeen",V59)))</formula>
    </cfRule>
    <cfRule type="containsText" dxfId="1300" priority="186" operator="containsText" text="St Andrews">
      <formula>NOT(ISERROR(SEARCH("St Andrews",V59)))</formula>
    </cfRule>
    <cfRule type="containsText" dxfId="1299" priority="187" operator="containsText" text="Strath">
      <formula>NOT(ISERROR(SEARCH("Strath",V59)))</formula>
    </cfRule>
    <cfRule type="containsText" dxfId="1298" priority="188" operator="containsText" text="Edinburgh">
      <formula>NOT(ISERROR(SEARCH("Edinburgh",V59)))</formula>
    </cfRule>
    <cfRule type="containsText" dxfId="1297" priority="189" operator="containsText" text="Glasgow">
      <formula>NOT(ISERROR(SEARCH("Glasgow",V59)))</formula>
    </cfRule>
  </conditionalFormatting>
  <conditionalFormatting sqref="V59:X59">
    <cfRule type="cellIs" dxfId="1296" priority="183" operator="equal">
      <formula>0</formula>
    </cfRule>
  </conditionalFormatting>
  <conditionalFormatting sqref="Y53:AA53">
    <cfRule type="containsText" dxfId="1295" priority="177" operator="containsText" text="Dundee">
      <formula>NOT(ISERROR(SEARCH("Dundee",Y53)))</formula>
    </cfRule>
    <cfRule type="containsText" dxfId="1294" priority="178" operator="containsText" text="Aberdeen">
      <formula>NOT(ISERROR(SEARCH("Aberdeen",Y53)))</formula>
    </cfRule>
    <cfRule type="containsText" dxfId="1293" priority="179" operator="containsText" text="St Andrews">
      <formula>NOT(ISERROR(SEARCH("St Andrews",Y53)))</formula>
    </cfRule>
    <cfRule type="containsText" dxfId="1292" priority="180" operator="containsText" text="Strath">
      <formula>NOT(ISERROR(SEARCH("Strath",Y53)))</formula>
    </cfRule>
    <cfRule type="containsText" dxfId="1291" priority="181" operator="containsText" text="Edinburgh">
      <formula>NOT(ISERROR(SEARCH("Edinburgh",Y53)))</formula>
    </cfRule>
    <cfRule type="containsText" dxfId="1290" priority="182" operator="containsText" text="Glasgow">
      <formula>NOT(ISERROR(SEARCH("Glasgow",Y53)))</formula>
    </cfRule>
  </conditionalFormatting>
  <conditionalFormatting sqref="Y53:AA53">
    <cfRule type="cellIs" dxfId="1289" priority="176" operator="equal">
      <formula>0</formula>
    </cfRule>
  </conditionalFormatting>
  <conditionalFormatting sqref="Y57:AA57">
    <cfRule type="containsText" dxfId="1288" priority="170" operator="containsText" text="Dundee">
      <formula>NOT(ISERROR(SEARCH("Dundee",Y57)))</formula>
    </cfRule>
    <cfRule type="containsText" dxfId="1287" priority="171" operator="containsText" text="Aberdeen">
      <formula>NOT(ISERROR(SEARCH("Aberdeen",Y57)))</formula>
    </cfRule>
    <cfRule type="containsText" dxfId="1286" priority="172" operator="containsText" text="St Andrews">
      <formula>NOT(ISERROR(SEARCH("St Andrews",Y57)))</formula>
    </cfRule>
    <cfRule type="containsText" dxfId="1285" priority="173" operator="containsText" text="Strath">
      <formula>NOT(ISERROR(SEARCH("Strath",Y57)))</formula>
    </cfRule>
    <cfRule type="containsText" dxfId="1284" priority="174" operator="containsText" text="Edinburgh">
      <formula>NOT(ISERROR(SEARCH("Edinburgh",Y57)))</formula>
    </cfRule>
    <cfRule type="containsText" dxfId="1283" priority="175" operator="containsText" text="Glasgow">
      <formula>NOT(ISERROR(SEARCH("Glasgow",Y57)))</formula>
    </cfRule>
  </conditionalFormatting>
  <conditionalFormatting sqref="Y57:AA57">
    <cfRule type="cellIs" dxfId="1282" priority="169" operator="equal">
      <formula>0</formula>
    </cfRule>
  </conditionalFormatting>
  <conditionalFormatting sqref="Y59:AA59">
    <cfRule type="containsText" dxfId="1281" priority="163" operator="containsText" text="Dundee">
      <formula>NOT(ISERROR(SEARCH("Dundee",Y59)))</formula>
    </cfRule>
    <cfRule type="containsText" dxfId="1280" priority="164" operator="containsText" text="Aberdeen">
      <formula>NOT(ISERROR(SEARCH("Aberdeen",Y59)))</formula>
    </cfRule>
    <cfRule type="containsText" dxfId="1279" priority="165" operator="containsText" text="St Andrews">
      <formula>NOT(ISERROR(SEARCH("St Andrews",Y59)))</formula>
    </cfRule>
    <cfRule type="containsText" dxfId="1278" priority="166" operator="containsText" text="Strath">
      <formula>NOT(ISERROR(SEARCH("Strath",Y59)))</formula>
    </cfRule>
    <cfRule type="containsText" dxfId="1277" priority="167" operator="containsText" text="Edinburgh">
      <formula>NOT(ISERROR(SEARCH("Edinburgh",Y59)))</formula>
    </cfRule>
    <cfRule type="containsText" dxfId="1276" priority="168" operator="containsText" text="Glasgow">
      <formula>NOT(ISERROR(SEARCH("Glasgow",Y59)))</formula>
    </cfRule>
  </conditionalFormatting>
  <conditionalFormatting sqref="Y59:AA59">
    <cfRule type="cellIs" dxfId="1275" priority="162" operator="equal">
      <formula>0</formula>
    </cfRule>
  </conditionalFormatting>
  <conditionalFormatting sqref="AB53:AD53">
    <cfRule type="containsText" dxfId="1274" priority="156" operator="containsText" text="Dundee">
      <formula>NOT(ISERROR(SEARCH("Dundee",AB53)))</formula>
    </cfRule>
    <cfRule type="containsText" dxfId="1273" priority="157" operator="containsText" text="Aberdeen">
      <formula>NOT(ISERROR(SEARCH("Aberdeen",AB53)))</formula>
    </cfRule>
    <cfRule type="containsText" dxfId="1272" priority="158" operator="containsText" text="St Andrews">
      <formula>NOT(ISERROR(SEARCH("St Andrews",AB53)))</formula>
    </cfRule>
    <cfRule type="containsText" dxfId="1271" priority="159" operator="containsText" text="Strath">
      <formula>NOT(ISERROR(SEARCH("Strath",AB53)))</formula>
    </cfRule>
    <cfRule type="containsText" dxfId="1270" priority="160" operator="containsText" text="Edinburgh">
      <formula>NOT(ISERROR(SEARCH("Edinburgh",AB53)))</formula>
    </cfRule>
    <cfRule type="containsText" dxfId="1269" priority="161" operator="containsText" text="Glasgow">
      <formula>NOT(ISERROR(SEARCH("Glasgow",AB53)))</formula>
    </cfRule>
  </conditionalFormatting>
  <conditionalFormatting sqref="AB53:AD53">
    <cfRule type="cellIs" dxfId="1268" priority="155" operator="equal">
      <formula>0</formula>
    </cfRule>
  </conditionalFormatting>
  <conditionalFormatting sqref="AB55:AD55">
    <cfRule type="containsText" dxfId="1267" priority="149" operator="containsText" text="Dundee">
      <formula>NOT(ISERROR(SEARCH("Dundee",AB55)))</formula>
    </cfRule>
    <cfRule type="containsText" dxfId="1266" priority="150" operator="containsText" text="Aberdeen">
      <formula>NOT(ISERROR(SEARCH("Aberdeen",AB55)))</formula>
    </cfRule>
    <cfRule type="containsText" dxfId="1265" priority="151" operator="containsText" text="St Andrews">
      <formula>NOT(ISERROR(SEARCH("St Andrews",AB55)))</formula>
    </cfRule>
    <cfRule type="containsText" dxfId="1264" priority="152" operator="containsText" text="Strath">
      <formula>NOT(ISERROR(SEARCH("Strath",AB55)))</formula>
    </cfRule>
    <cfRule type="containsText" dxfId="1263" priority="153" operator="containsText" text="Edinburgh">
      <formula>NOT(ISERROR(SEARCH("Edinburgh",AB55)))</formula>
    </cfRule>
    <cfRule type="containsText" dxfId="1262" priority="154" operator="containsText" text="Glasgow">
      <formula>NOT(ISERROR(SEARCH("Glasgow",AB55)))</formula>
    </cfRule>
  </conditionalFormatting>
  <conditionalFormatting sqref="AB55:AD55">
    <cfRule type="cellIs" dxfId="1261" priority="148" operator="equal">
      <formula>0</formula>
    </cfRule>
  </conditionalFormatting>
  <conditionalFormatting sqref="AB59:AD59">
    <cfRule type="containsText" dxfId="1260" priority="142" operator="containsText" text="Dundee">
      <formula>NOT(ISERROR(SEARCH("Dundee",AB59)))</formula>
    </cfRule>
    <cfRule type="containsText" dxfId="1259" priority="143" operator="containsText" text="Aberdeen">
      <formula>NOT(ISERROR(SEARCH("Aberdeen",AB59)))</formula>
    </cfRule>
    <cfRule type="containsText" dxfId="1258" priority="144" operator="containsText" text="St Andrews">
      <formula>NOT(ISERROR(SEARCH("St Andrews",AB59)))</formula>
    </cfRule>
    <cfRule type="containsText" dxfId="1257" priority="145" operator="containsText" text="Strath">
      <formula>NOT(ISERROR(SEARCH("Strath",AB59)))</formula>
    </cfRule>
    <cfRule type="containsText" dxfId="1256" priority="146" operator="containsText" text="Edinburgh">
      <formula>NOT(ISERROR(SEARCH("Edinburgh",AB59)))</formula>
    </cfRule>
    <cfRule type="containsText" dxfId="1255" priority="147" operator="containsText" text="Glasgow">
      <formula>NOT(ISERROR(SEARCH("Glasgow",AB59)))</formula>
    </cfRule>
  </conditionalFormatting>
  <conditionalFormatting sqref="AB59:AD59">
    <cfRule type="cellIs" dxfId="1254" priority="141" operator="equal">
      <formula>0</formula>
    </cfRule>
  </conditionalFormatting>
  <conditionalFormatting sqref="AE53:AG53">
    <cfRule type="containsText" dxfId="1253" priority="135" operator="containsText" text="Dundee">
      <formula>NOT(ISERROR(SEARCH("Dundee",AE53)))</formula>
    </cfRule>
    <cfRule type="containsText" dxfId="1252" priority="136" operator="containsText" text="Aberdeen">
      <formula>NOT(ISERROR(SEARCH("Aberdeen",AE53)))</formula>
    </cfRule>
    <cfRule type="containsText" dxfId="1251" priority="137" operator="containsText" text="St Andrews">
      <formula>NOT(ISERROR(SEARCH("St Andrews",AE53)))</formula>
    </cfRule>
    <cfRule type="containsText" dxfId="1250" priority="138" operator="containsText" text="Strath">
      <formula>NOT(ISERROR(SEARCH("Strath",AE53)))</formula>
    </cfRule>
    <cfRule type="containsText" dxfId="1249" priority="139" operator="containsText" text="Edinburgh">
      <formula>NOT(ISERROR(SEARCH("Edinburgh",AE53)))</formula>
    </cfRule>
    <cfRule type="containsText" dxfId="1248" priority="140" operator="containsText" text="Glasgow">
      <formula>NOT(ISERROR(SEARCH("Glasgow",AE53)))</formula>
    </cfRule>
  </conditionalFormatting>
  <conditionalFormatting sqref="AE53:AG53">
    <cfRule type="cellIs" dxfId="1247" priority="134" operator="equal">
      <formula>0</formula>
    </cfRule>
  </conditionalFormatting>
  <conditionalFormatting sqref="AE55:AG55">
    <cfRule type="containsText" dxfId="1246" priority="128" operator="containsText" text="Dundee">
      <formula>NOT(ISERROR(SEARCH("Dundee",AE55)))</formula>
    </cfRule>
    <cfRule type="containsText" dxfId="1245" priority="129" operator="containsText" text="Aberdeen">
      <formula>NOT(ISERROR(SEARCH("Aberdeen",AE55)))</formula>
    </cfRule>
    <cfRule type="containsText" dxfId="1244" priority="130" operator="containsText" text="St Andrews">
      <formula>NOT(ISERROR(SEARCH("St Andrews",AE55)))</formula>
    </cfRule>
    <cfRule type="containsText" dxfId="1243" priority="131" operator="containsText" text="Strath">
      <formula>NOT(ISERROR(SEARCH("Strath",AE55)))</formula>
    </cfRule>
    <cfRule type="containsText" dxfId="1242" priority="132" operator="containsText" text="Edinburgh">
      <formula>NOT(ISERROR(SEARCH("Edinburgh",AE55)))</formula>
    </cfRule>
    <cfRule type="containsText" dxfId="1241" priority="133" operator="containsText" text="Glasgow">
      <formula>NOT(ISERROR(SEARCH("Glasgow",AE55)))</formula>
    </cfRule>
  </conditionalFormatting>
  <conditionalFormatting sqref="AE55:AG55">
    <cfRule type="cellIs" dxfId="1240" priority="127" operator="equal">
      <formula>0</formula>
    </cfRule>
  </conditionalFormatting>
  <conditionalFormatting sqref="AE57:AG57">
    <cfRule type="containsText" dxfId="1239" priority="121" operator="containsText" text="Dundee">
      <formula>NOT(ISERROR(SEARCH("Dundee",AE57)))</formula>
    </cfRule>
    <cfRule type="containsText" dxfId="1238" priority="122" operator="containsText" text="Aberdeen">
      <formula>NOT(ISERROR(SEARCH("Aberdeen",AE57)))</formula>
    </cfRule>
    <cfRule type="containsText" dxfId="1237" priority="123" operator="containsText" text="St Andrews">
      <formula>NOT(ISERROR(SEARCH("St Andrews",AE57)))</formula>
    </cfRule>
    <cfRule type="containsText" dxfId="1236" priority="124" operator="containsText" text="Strath">
      <formula>NOT(ISERROR(SEARCH("Strath",AE57)))</formula>
    </cfRule>
    <cfRule type="containsText" dxfId="1235" priority="125" operator="containsText" text="Edinburgh">
      <formula>NOT(ISERROR(SEARCH("Edinburgh",AE57)))</formula>
    </cfRule>
    <cfRule type="containsText" dxfId="1234" priority="126" operator="containsText" text="Glasgow">
      <formula>NOT(ISERROR(SEARCH("Glasgow",AE57)))</formula>
    </cfRule>
  </conditionalFormatting>
  <conditionalFormatting sqref="AE57:AG57">
    <cfRule type="cellIs" dxfId="1233" priority="120" operator="equal">
      <formula>0</formula>
    </cfRule>
  </conditionalFormatting>
  <conditionalFormatting sqref="E3:G10">
    <cfRule type="containsText" dxfId="1232" priority="114" operator="containsText" text="Dundee">
      <formula>NOT(ISERROR(SEARCH("Dundee",E3)))</formula>
    </cfRule>
    <cfRule type="containsText" dxfId="1231" priority="115" operator="containsText" text="Aberdeen">
      <formula>NOT(ISERROR(SEARCH("Aberdeen",E3)))</formula>
    </cfRule>
    <cfRule type="containsText" dxfId="1230" priority="116" operator="containsText" text="St Andrews">
      <formula>NOT(ISERROR(SEARCH("St Andrews",E3)))</formula>
    </cfRule>
    <cfRule type="containsText" dxfId="1229" priority="117" operator="containsText" text="Strath">
      <formula>NOT(ISERROR(SEARCH("Strath",E3)))</formula>
    </cfRule>
    <cfRule type="containsText" dxfId="1228" priority="118" operator="containsText" text="Edinburgh">
      <formula>NOT(ISERROR(SEARCH("Edinburgh",E3)))</formula>
    </cfRule>
    <cfRule type="containsText" dxfId="1227" priority="119" operator="containsText" text="Glasgow">
      <formula>NOT(ISERROR(SEARCH("Glasgow",E3)))</formula>
    </cfRule>
  </conditionalFormatting>
  <conditionalFormatting sqref="E3:G10">
    <cfRule type="containsText" dxfId="1226" priority="113" operator="containsText" text="Mixed">
      <formula>NOT(ISERROR(SEARCH("Mixed",E3)))</formula>
    </cfRule>
  </conditionalFormatting>
  <conditionalFormatting sqref="E11:G18">
    <cfRule type="containsText" dxfId="1225" priority="107" operator="containsText" text="Dundee">
      <formula>NOT(ISERROR(SEARCH("Dundee",E11)))</formula>
    </cfRule>
    <cfRule type="containsText" dxfId="1224" priority="108" operator="containsText" text="Aberdeen">
      <formula>NOT(ISERROR(SEARCH("Aberdeen",E11)))</formula>
    </cfRule>
    <cfRule type="containsText" dxfId="1223" priority="109" operator="containsText" text="St Andrews">
      <formula>NOT(ISERROR(SEARCH("St Andrews",E11)))</formula>
    </cfRule>
    <cfRule type="containsText" dxfId="1222" priority="110" operator="containsText" text="Strath">
      <formula>NOT(ISERROR(SEARCH("Strath",E11)))</formula>
    </cfRule>
    <cfRule type="containsText" dxfId="1221" priority="111" operator="containsText" text="Edinburgh">
      <formula>NOT(ISERROR(SEARCH("Edinburgh",E11)))</formula>
    </cfRule>
    <cfRule type="containsText" dxfId="1220" priority="112" operator="containsText" text="Glasgow">
      <formula>NOT(ISERROR(SEARCH("Glasgow",E11)))</formula>
    </cfRule>
  </conditionalFormatting>
  <conditionalFormatting sqref="E19:G23">
    <cfRule type="containsText" dxfId="1219" priority="101" operator="containsText" text="Dundee">
      <formula>NOT(ISERROR(SEARCH("Dundee",E19)))</formula>
    </cfRule>
    <cfRule type="containsText" dxfId="1218" priority="102" operator="containsText" text="Aberdeen">
      <formula>NOT(ISERROR(SEARCH("Aberdeen",E19)))</formula>
    </cfRule>
    <cfRule type="containsText" dxfId="1217" priority="103" operator="containsText" text="St Andrews">
      <formula>NOT(ISERROR(SEARCH("St Andrews",E19)))</formula>
    </cfRule>
    <cfRule type="containsText" dxfId="1216" priority="104" operator="containsText" text="Strath">
      <formula>NOT(ISERROR(SEARCH("Strath",E19)))</formula>
    </cfRule>
    <cfRule type="containsText" dxfId="1215" priority="105" operator="containsText" text="Edinburgh">
      <formula>NOT(ISERROR(SEARCH("Edinburgh",E19)))</formula>
    </cfRule>
    <cfRule type="containsText" dxfId="1214" priority="106" operator="containsText" text="Glasgow">
      <formula>NOT(ISERROR(SEARCH("Glasgow",E19)))</formula>
    </cfRule>
  </conditionalFormatting>
  <conditionalFormatting sqref="E19:G23">
    <cfRule type="containsText" dxfId="1213" priority="100" operator="containsText" text="Mixed">
      <formula>NOT(ISERROR(SEARCH("Mixed",E19)))</formula>
    </cfRule>
  </conditionalFormatting>
  <conditionalFormatting sqref="E24:G27">
    <cfRule type="containsText" dxfId="1212" priority="94" operator="containsText" text="Dundee">
      <formula>NOT(ISERROR(SEARCH("Dundee",E24)))</formula>
    </cfRule>
    <cfRule type="containsText" dxfId="1211" priority="95" operator="containsText" text="Aberdeen">
      <formula>NOT(ISERROR(SEARCH("Aberdeen",E24)))</formula>
    </cfRule>
    <cfRule type="containsText" dxfId="1210" priority="96" operator="containsText" text="St Andrews">
      <formula>NOT(ISERROR(SEARCH("St Andrews",E24)))</formula>
    </cfRule>
    <cfRule type="containsText" dxfId="1209" priority="97" operator="containsText" text="Strath">
      <formula>NOT(ISERROR(SEARCH("Strath",E24)))</formula>
    </cfRule>
    <cfRule type="containsText" dxfId="1208" priority="98" operator="containsText" text="Edinburgh">
      <formula>NOT(ISERROR(SEARCH("Edinburgh",E24)))</formula>
    </cfRule>
    <cfRule type="containsText" dxfId="1207" priority="99" operator="containsText" text="Glasgow">
      <formula>NOT(ISERROR(SEARCH("Glasgow",E24)))</formula>
    </cfRule>
  </conditionalFormatting>
  <conditionalFormatting sqref="M3:O10">
    <cfRule type="containsText" dxfId="1206" priority="88" operator="containsText" text="Dundee">
      <formula>NOT(ISERROR(SEARCH("Dundee",M3)))</formula>
    </cfRule>
    <cfRule type="containsText" dxfId="1205" priority="89" operator="containsText" text="Aberdeen">
      <formula>NOT(ISERROR(SEARCH("Aberdeen",M3)))</formula>
    </cfRule>
    <cfRule type="containsText" dxfId="1204" priority="90" operator="containsText" text="St Andrews">
      <formula>NOT(ISERROR(SEARCH("St Andrews",M3)))</formula>
    </cfRule>
    <cfRule type="containsText" dxfId="1203" priority="91" operator="containsText" text="Strath">
      <formula>NOT(ISERROR(SEARCH("Strath",M3)))</formula>
    </cfRule>
    <cfRule type="containsText" dxfId="1202" priority="92" operator="containsText" text="Edinburgh">
      <formula>NOT(ISERROR(SEARCH("Edinburgh",M3)))</formula>
    </cfRule>
    <cfRule type="containsText" dxfId="1201" priority="93" operator="containsText" text="Glasgow">
      <formula>NOT(ISERROR(SEARCH("Glasgow",M3)))</formula>
    </cfRule>
  </conditionalFormatting>
  <conditionalFormatting sqref="M11:O18">
    <cfRule type="containsText" dxfId="1200" priority="82" operator="containsText" text="Dundee">
      <formula>NOT(ISERROR(SEARCH("Dundee",M11)))</formula>
    </cfRule>
    <cfRule type="containsText" dxfId="1199" priority="83" operator="containsText" text="Aberdeen">
      <formula>NOT(ISERROR(SEARCH("Aberdeen",M11)))</formula>
    </cfRule>
    <cfRule type="containsText" dxfId="1198" priority="84" operator="containsText" text="St Andrews">
      <formula>NOT(ISERROR(SEARCH("St Andrews",M11)))</formula>
    </cfRule>
    <cfRule type="containsText" dxfId="1197" priority="85" operator="containsText" text="Strath">
      <formula>NOT(ISERROR(SEARCH("Strath",M11)))</formula>
    </cfRule>
    <cfRule type="containsText" dxfId="1196" priority="86" operator="containsText" text="Edinburgh">
      <formula>NOT(ISERROR(SEARCH("Edinburgh",M11)))</formula>
    </cfRule>
    <cfRule type="containsText" dxfId="1195" priority="87" operator="containsText" text="Glasgow">
      <formula>NOT(ISERROR(SEARCH("Glasgow",M11)))</formula>
    </cfRule>
  </conditionalFormatting>
  <conditionalFormatting sqref="M11:O18">
    <cfRule type="containsText" dxfId="1194" priority="81" operator="containsText" text="Mixed">
      <formula>NOT(ISERROR(SEARCH("Mixed",M11)))</formula>
    </cfRule>
  </conditionalFormatting>
  <conditionalFormatting sqref="M19:O23">
    <cfRule type="containsText" dxfId="1193" priority="75" operator="containsText" text="Dundee">
      <formula>NOT(ISERROR(SEARCH("Dundee",M19)))</formula>
    </cfRule>
    <cfRule type="containsText" dxfId="1192" priority="76" operator="containsText" text="Aberdeen">
      <formula>NOT(ISERROR(SEARCH("Aberdeen",M19)))</formula>
    </cfRule>
    <cfRule type="containsText" dxfId="1191" priority="77" operator="containsText" text="St Andrews">
      <formula>NOT(ISERROR(SEARCH("St Andrews",M19)))</formula>
    </cfRule>
    <cfRule type="containsText" dxfId="1190" priority="78" operator="containsText" text="Strath">
      <formula>NOT(ISERROR(SEARCH("Strath",M19)))</formula>
    </cfRule>
    <cfRule type="containsText" dxfId="1189" priority="79" operator="containsText" text="Edinburgh">
      <formula>NOT(ISERROR(SEARCH("Edinburgh",M19)))</formula>
    </cfRule>
    <cfRule type="containsText" dxfId="1188" priority="80" operator="containsText" text="Glasgow">
      <formula>NOT(ISERROR(SEARCH("Glasgow",M19)))</formula>
    </cfRule>
  </conditionalFormatting>
  <conditionalFormatting sqref="M24:O27">
    <cfRule type="containsText" dxfId="1187" priority="69" operator="containsText" text="Dundee">
      <formula>NOT(ISERROR(SEARCH("Dundee",M24)))</formula>
    </cfRule>
    <cfRule type="containsText" dxfId="1186" priority="70" operator="containsText" text="Aberdeen">
      <formula>NOT(ISERROR(SEARCH("Aberdeen",M24)))</formula>
    </cfRule>
    <cfRule type="containsText" dxfId="1185" priority="71" operator="containsText" text="St Andrews">
      <formula>NOT(ISERROR(SEARCH("St Andrews",M24)))</formula>
    </cfRule>
    <cfRule type="containsText" dxfId="1184" priority="72" operator="containsText" text="Strath">
      <formula>NOT(ISERROR(SEARCH("Strath",M24)))</formula>
    </cfRule>
    <cfRule type="containsText" dxfId="1183" priority="73" operator="containsText" text="Edinburgh">
      <formula>NOT(ISERROR(SEARCH("Edinburgh",M24)))</formula>
    </cfRule>
    <cfRule type="containsText" dxfId="1182" priority="74" operator="containsText" text="Glasgow">
      <formula>NOT(ISERROR(SEARCH("Glasgow",M24)))</formula>
    </cfRule>
  </conditionalFormatting>
  <conditionalFormatting sqref="M24:O27">
    <cfRule type="containsText" dxfId="1181" priority="68" operator="containsText" text="Mixed">
      <formula>NOT(ISERROR(SEARCH("Mixed",M24)))</formula>
    </cfRule>
  </conditionalFormatting>
  <conditionalFormatting sqref="T52 T54 T56 T58">
    <cfRule type="containsText" dxfId="1180" priority="62" operator="containsText" text="Dundee">
      <formula>NOT(ISERROR(SEARCH("Dundee",T52)))</formula>
    </cfRule>
    <cfRule type="containsText" dxfId="1179" priority="63" operator="containsText" text="Aberdeen">
      <formula>NOT(ISERROR(SEARCH("Aberdeen",T52)))</formula>
    </cfRule>
    <cfRule type="containsText" dxfId="1178" priority="64" operator="containsText" text="St Andrews">
      <formula>NOT(ISERROR(SEARCH("St Andrews",T52)))</formula>
    </cfRule>
    <cfRule type="containsText" dxfId="1177" priority="65" operator="containsText" text="Strath">
      <formula>NOT(ISERROR(SEARCH("Strath",T52)))</formula>
    </cfRule>
    <cfRule type="containsText" dxfId="1176" priority="66" operator="containsText" text="Edinburgh">
      <formula>NOT(ISERROR(SEARCH("Edinburgh",T52)))</formula>
    </cfRule>
    <cfRule type="containsText" dxfId="1175" priority="67" operator="containsText" text="Glasgow">
      <formula>NOT(ISERROR(SEARCH("Glasgow",T52)))</formula>
    </cfRule>
  </conditionalFormatting>
  <conditionalFormatting sqref="L3:L34">
    <cfRule type="containsText" dxfId="1174" priority="56" operator="containsText" text="Dundee">
      <formula>NOT(ISERROR(SEARCH("Dundee",L3)))</formula>
    </cfRule>
    <cfRule type="containsText" dxfId="1173" priority="57" operator="containsText" text="Aberdeen">
      <formula>NOT(ISERROR(SEARCH("Aberdeen",L3)))</formula>
    </cfRule>
    <cfRule type="containsText" dxfId="1172" priority="58" operator="containsText" text="St Andrews">
      <formula>NOT(ISERROR(SEARCH("St Andrews",L3)))</formula>
    </cfRule>
    <cfRule type="containsText" dxfId="1171" priority="59" operator="containsText" text="Strath">
      <formula>NOT(ISERROR(SEARCH("Strath",L3)))</formula>
    </cfRule>
    <cfRule type="containsText" dxfId="1170" priority="60" operator="containsText" text="Edinburgh">
      <formula>NOT(ISERROR(SEARCH("Edinburgh",L3)))</formula>
    </cfRule>
    <cfRule type="containsText" dxfId="1169" priority="61" operator="containsText" text="Glasgow">
      <formula>NOT(ISERROR(SEARCH("Glasgow",L3)))</formula>
    </cfRule>
  </conditionalFormatting>
  <conditionalFormatting sqref="L3:L34">
    <cfRule type="containsText" dxfId="1168" priority="55" operator="containsText" text="Mixed">
      <formula>NOT(ISERROR(SEARCH("Mixed",L3)))</formula>
    </cfRule>
  </conditionalFormatting>
  <conditionalFormatting sqref="AH6:AJ6">
    <cfRule type="containsText" dxfId="1167" priority="49" operator="containsText" text="Dundee">
      <formula>NOT(ISERROR(SEARCH("Dundee",AH6)))</formula>
    </cfRule>
    <cfRule type="containsText" dxfId="1166" priority="50" operator="containsText" text="Aberdeen">
      <formula>NOT(ISERROR(SEARCH("Aberdeen",AH6)))</formula>
    </cfRule>
    <cfRule type="containsText" dxfId="1165" priority="51" operator="containsText" text="St Andrews">
      <formula>NOT(ISERROR(SEARCH("St Andrews",AH6)))</formula>
    </cfRule>
    <cfRule type="containsText" dxfId="1164" priority="52" operator="containsText" text="Strath">
      <formula>NOT(ISERROR(SEARCH("Strath",AH6)))</formula>
    </cfRule>
    <cfRule type="containsText" dxfId="1163" priority="53" operator="containsText" text="Edinburgh">
      <formula>NOT(ISERROR(SEARCH("Edinburgh",AH6)))</formula>
    </cfRule>
    <cfRule type="containsText" dxfId="1162" priority="54" operator="containsText" text="Glasgow">
      <formula>NOT(ISERROR(SEARCH("Glasgow",AH6)))</formula>
    </cfRule>
  </conditionalFormatting>
  <conditionalFormatting sqref="AN36">
    <cfRule type="containsText" dxfId="1161" priority="43" operator="containsText" text="Dundee">
      <formula>NOT(ISERROR(SEARCH("Dundee",AN36)))</formula>
    </cfRule>
    <cfRule type="containsText" dxfId="1160" priority="44" operator="containsText" text="Aberdeen">
      <formula>NOT(ISERROR(SEARCH("Aberdeen",AN36)))</formula>
    </cfRule>
    <cfRule type="containsText" dxfId="1159" priority="45" operator="containsText" text="St Andrews">
      <formula>NOT(ISERROR(SEARCH("St Andrews",AN36)))</formula>
    </cfRule>
    <cfRule type="containsText" dxfId="1158" priority="46" operator="containsText" text="Strath">
      <formula>NOT(ISERROR(SEARCH("Strath",AN36)))</formula>
    </cfRule>
    <cfRule type="containsText" dxfId="1157" priority="47" operator="containsText" text="Edinburgh">
      <formula>NOT(ISERROR(SEARCH("Edinburgh",AN36)))</formula>
    </cfRule>
    <cfRule type="containsText" dxfId="1156" priority="48" operator="containsText" text="Glasgow">
      <formula>NOT(ISERROR(SEARCH("Glasgow",AN36)))</formula>
    </cfRule>
  </conditionalFormatting>
  <conditionalFormatting sqref="AN38">
    <cfRule type="containsText" dxfId="1155" priority="37" operator="containsText" text="Dundee">
      <formula>NOT(ISERROR(SEARCH("Dundee",AN38)))</formula>
    </cfRule>
    <cfRule type="containsText" dxfId="1154" priority="38" operator="containsText" text="Aberdeen">
      <formula>NOT(ISERROR(SEARCH("Aberdeen",AN38)))</formula>
    </cfRule>
    <cfRule type="containsText" dxfId="1153" priority="39" operator="containsText" text="St Andrews">
      <formula>NOT(ISERROR(SEARCH("St Andrews",AN38)))</formula>
    </cfRule>
    <cfRule type="containsText" dxfId="1152" priority="40" operator="containsText" text="Strath">
      <formula>NOT(ISERROR(SEARCH("Strath",AN38)))</formula>
    </cfRule>
    <cfRule type="containsText" dxfId="1151" priority="41" operator="containsText" text="Edinburgh">
      <formula>NOT(ISERROR(SEARCH("Edinburgh",AN38)))</formula>
    </cfRule>
    <cfRule type="containsText" dxfId="1150" priority="42" operator="containsText" text="Glasgow">
      <formula>NOT(ISERROR(SEARCH("Glasgow",AN38)))</formula>
    </cfRule>
  </conditionalFormatting>
  <conditionalFormatting sqref="AN40">
    <cfRule type="containsText" dxfId="1149" priority="31" operator="containsText" text="Dundee">
      <formula>NOT(ISERROR(SEARCH("Dundee",AN40)))</formula>
    </cfRule>
    <cfRule type="containsText" dxfId="1148" priority="32" operator="containsText" text="Aberdeen">
      <formula>NOT(ISERROR(SEARCH("Aberdeen",AN40)))</formula>
    </cfRule>
    <cfRule type="containsText" dxfId="1147" priority="33" operator="containsText" text="St Andrews">
      <formula>NOT(ISERROR(SEARCH("St Andrews",AN40)))</formula>
    </cfRule>
    <cfRule type="containsText" dxfId="1146" priority="34" operator="containsText" text="Strath">
      <formula>NOT(ISERROR(SEARCH("Strath",AN40)))</formula>
    </cfRule>
    <cfRule type="containsText" dxfId="1145" priority="35" operator="containsText" text="Edinburgh">
      <formula>NOT(ISERROR(SEARCH("Edinburgh",AN40)))</formula>
    </cfRule>
    <cfRule type="containsText" dxfId="1144" priority="36" operator="containsText" text="Glasgow">
      <formula>NOT(ISERROR(SEARCH("Glasgow",AN40)))</formula>
    </cfRule>
  </conditionalFormatting>
  <conditionalFormatting sqref="AN42">
    <cfRule type="containsText" dxfId="1143" priority="25" operator="containsText" text="Dundee">
      <formula>NOT(ISERROR(SEARCH("Dundee",AN42)))</formula>
    </cfRule>
    <cfRule type="containsText" dxfId="1142" priority="26" operator="containsText" text="Aberdeen">
      <formula>NOT(ISERROR(SEARCH("Aberdeen",AN42)))</formula>
    </cfRule>
    <cfRule type="containsText" dxfId="1141" priority="27" operator="containsText" text="St Andrews">
      <formula>NOT(ISERROR(SEARCH("St Andrews",AN42)))</formula>
    </cfRule>
    <cfRule type="containsText" dxfId="1140" priority="28" operator="containsText" text="Strath">
      <formula>NOT(ISERROR(SEARCH("Strath",AN42)))</formula>
    </cfRule>
    <cfRule type="containsText" dxfId="1139" priority="29" operator="containsText" text="Edinburgh">
      <formula>NOT(ISERROR(SEARCH("Edinburgh",AN42)))</formula>
    </cfRule>
    <cfRule type="containsText" dxfId="1138" priority="30" operator="containsText" text="Glasgow">
      <formula>NOT(ISERROR(SEARCH("Glasgow",AN42)))</formula>
    </cfRule>
  </conditionalFormatting>
  <conditionalFormatting sqref="AN52">
    <cfRule type="containsText" dxfId="1137" priority="19" operator="containsText" text="Dundee">
      <formula>NOT(ISERROR(SEARCH("Dundee",AN52)))</formula>
    </cfRule>
    <cfRule type="containsText" dxfId="1136" priority="20" operator="containsText" text="Aberdeen">
      <formula>NOT(ISERROR(SEARCH("Aberdeen",AN52)))</formula>
    </cfRule>
    <cfRule type="containsText" dxfId="1135" priority="21" operator="containsText" text="St Andrews">
      <formula>NOT(ISERROR(SEARCH("St Andrews",AN52)))</formula>
    </cfRule>
    <cfRule type="containsText" dxfId="1134" priority="22" operator="containsText" text="Strath">
      <formula>NOT(ISERROR(SEARCH("Strath",AN52)))</formula>
    </cfRule>
    <cfRule type="containsText" dxfId="1133" priority="23" operator="containsText" text="Edinburgh">
      <formula>NOT(ISERROR(SEARCH("Edinburgh",AN52)))</formula>
    </cfRule>
    <cfRule type="containsText" dxfId="1132" priority="24" operator="containsText" text="Glasgow">
      <formula>NOT(ISERROR(SEARCH("Glasgow",AN52)))</formula>
    </cfRule>
  </conditionalFormatting>
  <conditionalFormatting sqref="AN54">
    <cfRule type="containsText" dxfId="1131" priority="13" operator="containsText" text="Dundee">
      <formula>NOT(ISERROR(SEARCH("Dundee",AN54)))</formula>
    </cfRule>
    <cfRule type="containsText" dxfId="1130" priority="14" operator="containsText" text="Aberdeen">
      <formula>NOT(ISERROR(SEARCH("Aberdeen",AN54)))</formula>
    </cfRule>
    <cfRule type="containsText" dxfId="1129" priority="15" operator="containsText" text="St Andrews">
      <formula>NOT(ISERROR(SEARCH("St Andrews",AN54)))</formula>
    </cfRule>
    <cfRule type="containsText" dxfId="1128" priority="16" operator="containsText" text="Strath">
      <formula>NOT(ISERROR(SEARCH("Strath",AN54)))</formula>
    </cfRule>
    <cfRule type="containsText" dxfId="1127" priority="17" operator="containsText" text="Edinburgh">
      <formula>NOT(ISERROR(SEARCH("Edinburgh",AN54)))</formula>
    </cfRule>
    <cfRule type="containsText" dxfId="1126" priority="18" operator="containsText" text="Glasgow">
      <formula>NOT(ISERROR(SEARCH("Glasgow",AN54)))</formula>
    </cfRule>
  </conditionalFormatting>
  <conditionalFormatting sqref="AN56">
    <cfRule type="containsText" dxfId="1125" priority="7" operator="containsText" text="Dundee">
      <formula>NOT(ISERROR(SEARCH("Dundee",AN56)))</formula>
    </cfRule>
    <cfRule type="containsText" dxfId="1124" priority="8" operator="containsText" text="Aberdeen">
      <formula>NOT(ISERROR(SEARCH("Aberdeen",AN56)))</formula>
    </cfRule>
    <cfRule type="containsText" dxfId="1123" priority="9" operator="containsText" text="St Andrews">
      <formula>NOT(ISERROR(SEARCH("St Andrews",AN56)))</formula>
    </cfRule>
    <cfRule type="containsText" dxfId="1122" priority="10" operator="containsText" text="Strath">
      <formula>NOT(ISERROR(SEARCH("Strath",AN56)))</formula>
    </cfRule>
    <cfRule type="containsText" dxfId="1121" priority="11" operator="containsText" text="Edinburgh">
      <formula>NOT(ISERROR(SEARCH("Edinburgh",AN56)))</formula>
    </cfRule>
    <cfRule type="containsText" dxfId="1120" priority="12" operator="containsText" text="Glasgow">
      <formula>NOT(ISERROR(SEARCH("Glasgow",AN56)))</formula>
    </cfRule>
  </conditionalFormatting>
  <conditionalFormatting sqref="AN58">
    <cfRule type="containsText" dxfId="1119" priority="1" operator="containsText" text="Dundee">
      <formula>NOT(ISERROR(SEARCH("Dundee",AN58)))</formula>
    </cfRule>
    <cfRule type="containsText" dxfId="1118" priority="2" operator="containsText" text="Aberdeen">
      <formula>NOT(ISERROR(SEARCH("Aberdeen",AN58)))</formula>
    </cfRule>
    <cfRule type="containsText" dxfId="1117" priority="3" operator="containsText" text="St Andrews">
      <formula>NOT(ISERROR(SEARCH("St Andrews",AN58)))</formula>
    </cfRule>
    <cfRule type="containsText" dxfId="1116" priority="4" operator="containsText" text="Strath">
      <formula>NOT(ISERROR(SEARCH("Strath",AN58)))</formula>
    </cfRule>
    <cfRule type="containsText" dxfId="1115" priority="5" operator="containsText" text="Edinburgh">
      <formula>NOT(ISERROR(SEARCH("Edinburgh",AN58)))</formula>
    </cfRule>
    <cfRule type="containsText" dxfId="1114" priority="6" operator="containsText" text="Glasgow">
      <formula>NOT(ISERROR(SEARCH("Glasgow",AN58)))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Entries</vt:lpstr>
      <vt:lpstr>Seedings1</vt:lpstr>
      <vt:lpstr>Seedings2</vt:lpstr>
      <vt:lpstr>Pools Schedule</vt:lpstr>
      <vt:lpstr>Pools Results</vt:lpstr>
      <vt:lpstr>League Schedule</vt:lpstr>
      <vt:lpstr>League Results</vt:lpstr>
      <vt:lpstr>League Schedule (2)</vt:lpstr>
      <vt:lpstr>League Results (2)</vt:lpstr>
      <vt:lpstr>League Schedule (3)</vt:lpstr>
      <vt:lpstr>League Results (3)</vt:lpstr>
      <vt:lpstr>Overall Points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</dc:creator>
  <cp:lastModifiedBy>BARROWS Jessica</cp:lastModifiedBy>
  <dcterms:created xsi:type="dcterms:W3CDTF">2015-06-01T17:28:23Z</dcterms:created>
  <dcterms:modified xsi:type="dcterms:W3CDTF">2020-02-12T14:59:28Z</dcterms:modified>
</cp:coreProperties>
</file>